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900" yWindow="-420" windowWidth="18060" windowHeight="12345" activeTab="2"/>
  </bookViews>
  <sheets>
    <sheet name="П.2_БЭМ " sheetId="3" r:id="rId1"/>
    <sheet name="П.2_БЭЭ" sheetId="2" r:id="rId2"/>
    <sheet name="по месяцам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elper_ТЭС_Котельные">[1]Справочники!$A$2:$A$4,[1]Справочники!$A$16:$A$18</definedName>
    <definedName name="P1_T1_Protect" hidden="1">#REF!,#REF!,#REF!,#REF!,#REF!,#REF!</definedName>
    <definedName name="P1_T16_Protect" hidden="1">#REF!,#REF!,#REF!,#REF!,#REF!,#REF!,#REF!,#REF!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#REF!,#REF!,#REF!,#REF!,#REF!,#REF!,#REF!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localSheetId="0" hidden="1">'П.2_БЭМ '!#REF!,'П.2_БЭМ '!#REF!,'П.2_БЭМ '!#REF!,'П.2_БЭМ '!$D$18:$G$20,'П.2_БЭМ '!$D$23:$G$23,'П.2_БЭМ '!$D$26:$G$26,'П.2_БЭМ '!$D$28:$G$28,'П.2_БЭМ '!#REF!,'П.2_БЭМ '!#REF!</definedName>
    <definedName name="P1_T4_Protect" hidden="1">П.2_БЭЭ!#REF!,П.2_БЭЭ!#REF!,П.2_БЭЭ!#REF!,П.2_БЭЭ!$D$18:$G$20,П.2_БЭЭ!$D$23:$G$23,П.2_БЭЭ!$D$26:$G$26,П.2_БЭЭ!$D$28:$G$28,П.2_БЭЭ!#REF!,П.2_БЭЭ!#REF!</definedName>
    <definedName name="P1_T6_Protect" hidden="1">#REF!,#REF!,#REF!,#REF!,#REF!,#REF!,#REF!,#REF!,#REF!</definedName>
    <definedName name="P10_T1_Protect" hidden="1">#REF!,#REF!,#REF!,#REF!,#REF!</definedName>
    <definedName name="P10_T28_Protection">'[1]28'!$G$167:$H$169,'[1]28'!$D$172:$E$174,'[1]28'!$G$172:$H$174,'[1]28'!$D$178:$E$180,'[1]28'!$G$178:$H$181,'[1]28'!$D$184:$E$186,'[1]28'!$G$184:$H$186</definedName>
    <definedName name="P11_T1_Protect" hidden="1">#REF!,#REF!,#REF!,#REF!,#REF!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localSheetId="0" hidden="1">'П.2_БЭМ '!#REF!,'П.2_БЭМ '!#REF!,'П.2_БЭМ '!#REF!,'П.2_БЭМ '!#REF!,'П.2_БЭМ '!#REF!,'П.2_БЭМ '!#REF!,'П.2_БЭМ '!#REF!,'П.2_БЭМ '!#REF!,'П.2_БЭМ '!#REF!</definedName>
    <definedName name="P2_T4_Protect" hidden="1">П.2_БЭЭ!#REF!,П.2_БЭЭ!#REF!,П.2_БЭЭ!#REF!,П.2_БЭЭ!#REF!,П.2_БЭЭ!#REF!,П.2_БЭЭ!#REF!,П.2_БЭЭ!#REF!,П.2_БЭЭ!#REF!,П.2_БЭЭ!#REF!</definedName>
    <definedName name="P3_T1_Protect" hidden="1">#REF!,#REF!,#REF!,#REF!,#REF!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hidden="1">#REF!,#REF!,#REF!,#REF!,#REF!,#REF!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hidden="1">#REF!,#REF!,#REF!,#REF!,#REF!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hidden="1">#REF!,#REF!,#REF!,#REF!,#REF!</definedName>
    <definedName name="P6_T17_Protection" localSheetId="0">'[1]29'!$O$19:$P$19,'[1]29'!$O$21:$P$25,'[1]29'!$O$27:$P$27,'[1]29'!$O$29:$P$33,'[1]29'!$O$36:$P$36,'[1]29'!$O$38:$P$42,'[1]29'!$O$45:$P$45,P1_T17_Protection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hidden="1">#REF!,#REF!,#REF!,#REF!,#REF!</definedName>
    <definedName name="P7_T28_Protection">'[1]28'!$G$11:$H$13,'[1]28'!$D$16:$E$18,'[1]28'!$G$16:$H$18,'[1]28'!$D$22:$E$24,'[1]28'!$G$22:$H$24,'[1]28'!$D$28:$E$30,'[1]28'!$G$28:$H$30,'[1]28'!$D$37:$E$39</definedName>
    <definedName name="P8_T1_Protect" hidden="1">#REF!,#REF!,#REF!,#REF!,#REF!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#REF!,#REF!,#REF!,#REF!,#REF!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?Columns">#REF!</definedName>
    <definedName name="T1?Scope">#REF!</definedName>
    <definedName name="T1_Protect" localSheetId="0">P15_T1_Protect,P16_T1_Protect,P17_T1_Protect,'П.2_БЭМ '!P18_T1_Protect,'П.2_БЭМ '!P19_T1_Protect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0">#REF!,#REF!,P1_T16_Protect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'[1]29'!$L$60,'[1]29'!$O$60,'[1]29'!$F$60,'[1]29'!$I$60</definedName>
    <definedName name="T17?Scope">#REF!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'[1]29'!$O$18:$O$25,P1_T17?unit?РУБ.ГКАЛ,P2_T17?unit?РУБ.ГКАЛ</definedName>
    <definedName name="T17?unit?РУБ.ГКАЛ">'[1]29'!$O$18:$O$25,P1_T17?unit?РУБ.ГКАЛ,P2_T17?unit?РУБ.ГКАЛ</definedName>
    <definedName name="T17?unit?ТГКАЛ" localSheetId="0">'[1]29'!$P$18:$P$25,P1_T17?unit?ТГКАЛ,P2_T17?unit?ТГКАЛ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P2_T17_Protection,P3_T17_Protection,P4_T17_Protection,P5_T17_Protection,'П.2_БЭМ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0">#REF!,#REF!,#REF!,#REF!,P1_T18.2_Protect</definedName>
    <definedName name="T18.2_Protect">#REF!,#REF!,#REF!,#REF!,P1_T18.2_Protect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[2]Р.1_УЕ!#REF!,[2]Р.1_УЕ!#REF!</definedName>
    <definedName name="T2?Columns">#REF!</definedName>
    <definedName name="T20.1?Columns">[3]П.5_СвИнП!#REF!</definedName>
    <definedName name="T20.1?Investments">[3]П.5_СвИнП!#REF!</definedName>
    <definedName name="T20.1?Scope">[3]П.5_СвИнП!#REF!</definedName>
    <definedName name="T20.1_Protect">[3]П.5_СвИнП!#REF!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'[1]20'!$C$13:$M$13,'[1]20'!$C$15:$M$19,'[1]20'!$C$8:$M$11</definedName>
    <definedName name="T20_Protect">#REF!,#REF!</definedName>
    <definedName name="T20_Protection" localSheetId="0">'[1]20'!$E$8:$H$11,P1_T20_Protection</definedName>
    <definedName name="T20_Protection">'[1]20'!$E$8:$H$11,P1_T20_Protection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P2_T21_Protection,'П.2_БЭМ '!P3_T21_Protection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'[1]23'!$A$60:$A$62,'[1]23'!$F$60:$J$62,'[1]23'!$O$60:$P$62,'[1]23'!$A$9:$A$25,P1_T23_Protection</definedName>
    <definedName name="T23_Protection">'[1]23'!$A$60:$A$62,'[1]23'!$F$60:$J$62,'[1]23'!$O$60:$P$62,'[1]23'!$A$9:$A$25,P1_T23_Protection</definedName>
    <definedName name="T24?ItemComments">[4]Р.7_ПСод!#REF!</definedName>
    <definedName name="T24?Items">[4]Р.7_ПСод!#REF!</definedName>
    <definedName name="T24?Units">[4]Р.7_ПСод!#REF!</definedName>
    <definedName name="T24_Protection">'[1]24'!$E$24:$H$37,'[1]24'!$B$35:$B$37,'[1]24'!$E$41:$H$42,'[1]24'!$J$8:$M$21,'[1]24'!$J$24:$M$37,'[1]24'!$J$41:$M$42,'[1]24'!$E$8:$H$21</definedName>
    <definedName name="T25?Columns">[4]Р.8_ППот!$D$6:$F$6</definedName>
    <definedName name="T25?ItemComments">[4]Р.8_ППот!#REF!</definedName>
    <definedName name="T25?Items">[4]Р.8_ППот!#REF!</definedName>
    <definedName name="T25?Scope">[4]Р.8_ППот!$D$7:$F$42</definedName>
    <definedName name="T25?Units">[4]Р.8_ППот!#REF!</definedName>
    <definedName name="T25?НАП">[4]Р.8_ППот!$B$9:$B$42</definedName>
    <definedName name="T25_Protect">[4]Р.8_ППот!$D$7:$F$7</definedName>
    <definedName name="T25_protection" localSheetId="0">P1_T25_protection,P2_T25_protection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'[1]26'!$K$34:$N$36,'[1]26'!$B$22:$B$24,P1_T26_Protection,P2_T26_Protection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[4]Р.9_Тариф!#REF!,[4]Р.9_Тариф!#REF!,[4]Р.9_Тариф!#REF!</definedName>
    <definedName name="T27_Protection" localSheetId="0">'[1]27'!$P$34:$S$36,'[1]27'!$B$22:$B$24,P1_T27_Protection,P2_T27_Protection,P3_T27_Protection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P2_T28?axis?R?ПЭ,P3_T28?axis?R?ПЭ,P4_T28?axis?R?ПЭ,P5_T28?axis?R?ПЭ,'П.2_БЭМ 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P2_T28?axis?R?ПЭ?,P3_T28?axis?R?ПЭ?,P4_T28?axis?R?ПЭ?,P5_T28?axis?R?ПЭ?,'П.2_БЭМ '!P6_T28?axis?R?ПЭ?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P9_T28_Protection,P10_T28_Protection,P11_T28_Protection,'П.2_БЭМ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 localSheetId="0">'П.2_БЭМ '!$C$11:$G$11</definedName>
    <definedName name="T4?Columns">П.2_БЭЭ!$C$11:$G$11</definedName>
    <definedName name="T4?ItemComments" localSheetId="0">'П.2_БЭМ '!#REF!</definedName>
    <definedName name="T4?ItemComments">П.2_БЭЭ!#REF!</definedName>
    <definedName name="T4?Items" localSheetId="0">'П.2_БЭМ '!#REF!</definedName>
    <definedName name="T4?Items">П.2_БЭЭ!#REF!</definedName>
    <definedName name="T4?Scope" localSheetId="0">'П.2_БЭМ '!$C$12:$G$28</definedName>
    <definedName name="T4?Scope">П.2_БЭЭ!$C$12:$G$28</definedName>
    <definedName name="T4?Units" localSheetId="0">'П.2_БЭМ '!#REF!</definedName>
    <definedName name="T4?Units">П.2_БЭЭ!#REF!</definedName>
    <definedName name="T4?НАП" localSheetId="0">'П.2_БЭМ '!$C$10:$G$10</definedName>
    <definedName name="T4?НАП">П.2_БЭЭ!$C$10:$G$10</definedName>
    <definedName name="T4_Protect" localSheetId="0">'П.2_БЭМ '!#REF!,'П.2_БЭМ '!#REF!,'П.2_БЭМ '!P1_T4_Protect,'П.2_БЭМ '!P2_T4_Protect</definedName>
    <definedName name="T4_Protect">П.2_БЭЭ!#REF!,П.2_БЭЭ!#REF!,P1_T4_Protect,P2_T4_Protect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P2.1_Protect">[2]П.6_ОЛЭП!$E$30:$F$39,[2]П.6_ОЛЭП!$E$42:$F$45,[2]П.6_ОЛЭП!$E$9:$F$28</definedName>
    <definedName name="в23ё" localSheetId="0">'П.2_БЭМ '!в23ё</definedName>
    <definedName name="в23ё">[5]!в23ё</definedName>
    <definedName name="вв" localSheetId="0">'П.2_БЭМ '!вв</definedName>
    <definedName name="вв">[5]!вв</definedName>
    <definedName name="ДиапазонЗащиты" localSheetId="0">#REF!,#REF!,#REF!,#REF!,[5]!P1_ДиапазонЗащиты,[5]!P2_ДиапазонЗащиты,[5]!P3_ДиапазонЗащиты,[5]!P4_ДиапазонЗащиты</definedName>
    <definedName name="ДиапазонЗащиты">#REF!,#REF!,#REF!,#REF!,[5]!P1_ДиапазонЗащиты,[5]!P2_ДиапазонЗащиты,[5]!P3_ДиапазонЗащиты,[5]!P4_ДиапазонЗащиты</definedName>
    <definedName name="_xlnm.Print_Titles" localSheetId="0">'П.2_БЭМ '!$A:$B</definedName>
    <definedName name="_xlnm.Print_Titles" localSheetId="1">П.2_БЭЭ!$A:$B</definedName>
    <definedName name="й" localSheetId="0">'П.2_БЭМ '!й</definedName>
    <definedName name="й">[5]!й</definedName>
    <definedName name="йй" localSheetId="0">'П.2_БЭМ '!йй</definedName>
    <definedName name="йй">[5]!йй</definedName>
    <definedName name="ке" localSheetId="0">'П.2_БЭМ '!ке</definedName>
    <definedName name="ке">[5]!ке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'П.2_БЭМ '!мым</definedName>
    <definedName name="мым">[5]!мым</definedName>
    <definedName name="_xlnm.Print_Area" localSheetId="0">'П.2_БЭМ '!$A$1:$G$35</definedName>
    <definedName name="_xlnm.Print_Area" localSheetId="1">П.2_БЭЭ!$A$1:$G$35</definedName>
    <definedName name="_xlnm.Print_Area" localSheetId="2">'по месяцам'!$A$1:$V$36</definedName>
    <definedName name="Периоды_18_2">#REF!</definedName>
    <definedName name="с" localSheetId="0">'П.2_БЭМ '!с</definedName>
    <definedName name="с">[5]!с</definedName>
    <definedName name="сс" localSheetId="0">'П.2_БЭМ '!сс</definedName>
    <definedName name="сс">[5]!сс</definedName>
    <definedName name="сссс" localSheetId="0">'П.2_БЭМ '!сссс</definedName>
    <definedName name="сссс">[5]!сссс</definedName>
    <definedName name="ссы" localSheetId="0">'П.2_БЭМ '!ссы</definedName>
    <definedName name="ссы">[5]!ссы</definedName>
    <definedName name="ссы2" localSheetId="0">'П.2_БЭМ '!ссы2</definedName>
    <definedName name="ссы2">[5]!ссы2</definedName>
    <definedName name="у" localSheetId="0">'П.2_БЭМ '!у</definedName>
    <definedName name="у">[5]!у</definedName>
    <definedName name="ц" localSheetId="0">'П.2_БЭМ '!ц</definedName>
    <definedName name="ц">[5]!ц</definedName>
    <definedName name="цу" localSheetId="0">'П.2_БЭМ '!цу</definedName>
    <definedName name="цу">[5]!цу</definedName>
    <definedName name="ыв" localSheetId="0">'П.2_БЭМ '!ыв</definedName>
    <definedName name="ыв">[5]!ыв</definedName>
    <definedName name="ыыыы" localSheetId="0">'П.2_БЭМ '!ыыыы</definedName>
    <definedName name="ыыыы">[5]!ыыыы</definedName>
  </definedNames>
  <calcPr calcId="114210" fullCalcOnLoad="1"/>
</workbook>
</file>

<file path=xl/calcChain.xml><?xml version="1.0" encoding="utf-8"?>
<calcChain xmlns="http://schemas.openxmlformats.org/spreadsheetml/2006/main">
  <c r="D21" i="3"/>
  <c r="C22" i="2"/>
  <c r="F21" i="3"/>
  <c r="C11"/>
  <c r="D11"/>
  <c r="E11"/>
  <c r="F11"/>
  <c r="G11"/>
  <c r="C21"/>
  <c r="C23"/>
  <c r="F25"/>
  <c r="F18"/>
  <c r="C27"/>
  <c r="E29"/>
  <c r="G29"/>
  <c r="C27" i="2"/>
  <c r="F25"/>
  <c r="C25"/>
  <c r="C21"/>
  <c r="C14"/>
  <c r="D12"/>
  <c r="D24"/>
  <c r="C12"/>
  <c r="D14" i="3"/>
  <c r="F16"/>
  <c r="C25"/>
  <c r="F18" i="2"/>
  <c r="D22"/>
  <c r="F12" i="3"/>
  <c r="F29"/>
  <c r="D12"/>
  <c r="C14"/>
  <c r="C12"/>
  <c r="C22"/>
  <c r="D29"/>
  <c r="F16" i="2"/>
  <c r="F12"/>
  <c r="F24"/>
  <c r="F29"/>
  <c r="D22" i="3"/>
  <c r="D24"/>
  <c r="F22"/>
  <c r="F24"/>
  <c r="F22" i="2"/>
  <c r="C23"/>
  <c r="E16" i="4"/>
  <c r="D16"/>
  <c r="E11"/>
  <c r="D11"/>
  <c r="G29" i="2"/>
  <c r="B11" i="3"/>
  <c r="E29" i="2"/>
  <c r="D29"/>
  <c r="B11"/>
  <c r="C11"/>
  <c r="D11"/>
  <c r="E11"/>
  <c r="F11"/>
  <c r="G11"/>
</calcChain>
</file>

<file path=xl/sharedStrings.xml><?xml version="1.0" encoding="utf-8"?>
<sst xmlns="http://schemas.openxmlformats.org/spreadsheetml/2006/main" count="159" uniqueCount="93">
  <si>
    <t>№ п.п.</t>
  </si>
  <si>
    <t>1.</t>
  </si>
  <si>
    <t>2.</t>
  </si>
  <si>
    <t>3.</t>
  </si>
  <si>
    <t>млн. кВтч</t>
  </si>
  <si>
    <t>Показатели</t>
  </si>
  <si>
    <t>Всего</t>
  </si>
  <si>
    <t>ВН</t>
  </si>
  <si>
    <t>СНI</t>
  </si>
  <si>
    <t>СНII</t>
  </si>
  <si>
    <t>НН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</si>
  <si>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</si>
  <si>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</si>
  <si>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</si>
  <si>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</si>
  <si>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</si>
  <si>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>то же в %, утвержденных МПЭ</t>
  </si>
  <si>
    <t>В том числе от электростанций (с шин ГН)</t>
  </si>
  <si>
    <t>От других сетевых организаций</t>
  </si>
  <si>
    <t xml:space="preserve">Собственное потребление Исполнителя                    </t>
  </si>
  <si>
    <t>Полезный отпуск Потребителям</t>
  </si>
  <si>
    <t xml:space="preserve">в т.ч. </t>
  </si>
  <si>
    <t>Отпуск в сеть НПСО</t>
  </si>
  <si>
    <t>3.1</t>
  </si>
  <si>
    <t>3.2</t>
  </si>
  <si>
    <t>3.3</t>
  </si>
  <si>
    <t>Передача по сетям Исполнителя</t>
  </si>
  <si>
    <t>Полезный отпуск из сети</t>
  </si>
  <si>
    <t>Исполнитель</t>
  </si>
  <si>
    <t xml:space="preserve">                        м п</t>
  </si>
  <si>
    <t>Заказчик</t>
  </si>
  <si>
    <t xml:space="preserve">          м п</t>
  </si>
  <si>
    <t>проверка</t>
  </si>
  <si>
    <t>МВт</t>
  </si>
  <si>
    <t xml:space="preserve">Поступление мощности в сеть , ВСЕГО </t>
  </si>
  <si>
    <t xml:space="preserve">Потери мощности в сети </t>
  </si>
  <si>
    <t>ОАО «МРСК Урала»</t>
  </si>
  <si>
    <t>Из сети ОАО «МРСК Урала»</t>
  </si>
  <si>
    <t>*Согласовано в части объёмов передачи электроэнергии и мощности из сетей Исполнителя. Согласование объёма и удельного веса потерь не входит в компетенцию ОАО "МРСК Урала".</t>
  </si>
  <si>
    <t>ООО "Надежда"</t>
  </si>
  <si>
    <t>______________/В.Ф. Ширинкин/</t>
  </si>
  <si>
    <t>Приложение  3.1 (форма 3.1)</t>
  </si>
  <si>
    <t>к Договору оказания услуг по передаче электроэнергии</t>
  </si>
  <si>
    <t>№ 07-61/2011 от "03" февраля 2011 г.</t>
  </si>
  <si>
    <t xml:space="preserve">№ п.п. </t>
  </si>
  <si>
    <t>Наименование</t>
  </si>
  <si>
    <t>Единицы измерения</t>
  </si>
  <si>
    <t>2006 год  (факт)</t>
  </si>
  <si>
    <t>2007 год  (ожидаемое)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</si>
  <si>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</si>
  <si>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</si>
  <si>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</si>
  <si>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</si>
  <si>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</si>
  <si>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</si>
  <si>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</si>
  <si>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</si>
  <si>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</si>
  <si>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</si>
  <si>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</si>
  <si>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</si>
  <si>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Отпуск в сеть </t>
  </si>
  <si>
    <t>млн.кВтч</t>
  </si>
  <si>
    <t>Потери в электрических сетях</t>
  </si>
  <si>
    <t>Относительные потери (2/1)</t>
  </si>
  <si>
    <t>%</t>
  </si>
  <si>
    <t>Отпуск из сети (полезный отпуск )</t>
  </si>
  <si>
    <t>В том числе:</t>
  </si>
  <si>
    <t>собственное потребление Исполнителя</t>
  </si>
  <si>
    <t>Потребителям</t>
  </si>
  <si>
    <t>в сеть НПСО</t>
  </si>
  <si>
    <t>Итого передача по сетям</t>
  </si>
  <si>
    <t>ОАО "МРСК Урала"</t>
  </si>
  <si>
    <t xml:space="preserve">                         ______________/Ф.В. Ширинкин/</t>
  </si>
  <si>
    <t>м п</t>
  </si>
  <si>
    <t xml:space="preserve">              ___________________/С.В. Жвакин/</t>
  </si>
  <si>
    <t>Приложение №3 (форма 3.1)</t>
  </si>
  <si>
    <t>К долговору оказания услуг по передаче электроэнергии</t>
  </si>
  <si>
    <t>№07-94/2010 от 01 марта 2010г.</t>
  </si>
  <si>
    <t>№07-61/2011 от 03 февраля 2011г.</t>
  </si>
  <si>
    <t xml:space="preserve">Приложение №3 </t>
  </si>
  <si>
    <t>(Таблица № П 1.4.)</t>
  </si>
  <si>
    <t>(Таблица № П 1.5.)</t>
  </si>
  <si>
    <t>К договору оказания услуг по передаче электроэнергии</t>
  </si>
  <si>
    <t>Период регулирования 2015 год</t>
  </si>
  <si>
    <t>Прогнозный баланс электрической энергии по диапазонам напряжения</t>
  </si>
  <si>
    <t>Прогнозный баланс электрической мощности по диапазонам напряжения</t>
  </si>
  <si>
    <t>2015 год (план)</t>
  </si>
  <si>
    <t>2015 год             1 квартал</t>
  </si>
  <si>
    <t>2015 год             2 квартал</t>
  </si>
  <si>
    <t>2015 год             3 квартал</t>
  </si>
  <si>
    <t>2015 год             4 квартал</t>
  </si>
  <si>
    <t>Плановый баланс электрической энергии и мощности в сетях Исполнителя 2015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</si>
</sst>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#,##0.000"/>
    <numFmt numFmtId="166" formatCode="General_)"/>
    <numFmt numFmtId="167" formatCode="0.000"/>
    <numFmt numFmtId="168" formatCode="_-* #,##0_р_._-;\-* #,##0_р_._-;_-* &quot;-&quot;??_р_._-;_-@_-"/>
    <numFmt numFmtId="169" formatCode="_-* #,##0.0000000000_р_._-;\-* #,##0.0000000000_р_._-;_-* &quot;-&quot;??_р_._-;_-@_-"/>
    <numFmt numFmtId="170" formatCode="0.00000"/>
    <numFmt numFmtId="171" formatCode="0.0000"/>
    <numFmt numFmtId="172" formatCode="0.0"/>
    <numFmt numFmtId="173" formatCode="0.0000%"/>
  </numFmts>
  <fonts count="52"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Franklin Gothic Medium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6"/>
      <name val="Arial Cyr"/>
      <family val="2"/>
      <charset val="204"/>
    </font>
    <font>
      <b/>
      <sz val="22"/>
      <name val="Times New Roman"/>
      <family val="1"/>
    </font>
    <font>
      <sz val="2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 Cyr"/>
      <family val="2"/>
      <charset val="204"/>
    </font>
    <font>
      <sz val="12"/>
      <color indexed="10"/>
      <name val="Arial Cyr"/>
      <family val="2"/>
      <charset val="204"/>
    </font>
    <font>
      <sz val="14"/>
      <name val="Arial Cyr"/>
      <charset val="204"/>
    </font>
    <font>
      <sz val="15"/>
      <name val="Arial Cyr"/>
      <family val="2"/>
      <charset val="204"/>
    </font>
    <font>
      <sz val="10"/>
      <name val="Arial Cyr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</font>
    <font>
      <sz val="12"/>
      <name val="Arial Cyr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Arial Cyr"/>
      <charset val="204"/>
    </font>
    <font>
      <sz val="12"/>
      <color indexed="10"/>
      <name val="Times New Roman"/>
      <family val="1"/>
    </font>
    <font>
      <sz val="12"/>
      <color indexed="10"/>
      <name val="Arial Cyr"/>
      <charset val="204"/>
    </font>
    <font>
      <sz val="9"/>
      <color indexed="10"/>
      <name val="Tahoma"/>
      <family val="2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49" fontId="0" fillId="0" borderId="0" applyBorder="0">
      <alignment vertical="top"/>
    </xf>
    <xf numFmtId="164" fontId="3" fillId="0" borderId="0" applyFont="0" applyFill="0" applyBorder="0" applyAlignment="0" applyProtection="0"/>
    <xf numFmtId="49" fontId="4" fillId="0" borderId="0" applyBorder="0">
      <alignment vertical="top"/>
    </xf>
    <xf numFmtId="0" fontId="5" fillId="0" borderId="0"/>
    <xf numFmtId="0" fontId="6" fillId="0" borderId="0" applyNumberFormat="0">
      <alignment horizontal="left"/>
    </xf>
    <xf numFmtId="166" fontId="7" fillId="0" borderId="1">
      <protection locked="0"/>
    </xf>
    <xf numFmtId="0" fontId="8" fillId="0" borderId="0" applyBorder="0">
      <alignment horizontal="center" vertical="center" wrapText="1"/>
    </xf>
    <xf numFmtId="0" fontId="9" fillId="0" borderId="2" applyBorder="0">
      <alignment horizontal="center" vertical="center" wrapText="1"/>
    </xf>
    <xf numFmtId="166" fontId="10" fillId="2" borderId="1"/>
    <xf numFmtId="4" fontId="4" fillId="3" borderId="3" applyBorder="0">
      <alignment horizontal="right"/>
    </xf>
    <xf numFmtId="0" fontId="11" fillId="4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" vertical="center" wrapText="1"/>
    </xf>
    <xf numFmtId="0" fontId="36" fillId="0" borderId="0"/>
    <xf numFmtId="0" fontId="51" fillId="0" borderId="0"/>
    <xf numFmtId="0" fontId="36" fillId="0" borderId="0"/>
    <xf numFmtId="0" fontId="2" fillId="0" borderId="0"/>
    <xf numFmtId="49" fontId="14" fillId="0" borderId="0">
      <alignment horizont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4" borderId="0" applyFont="0" applyBorder="0">
      <alignment horizontal="right"/>
    </xf>
    <xf numFmtId="4" fontId="4" fillId="4" borderId="4" applyBorder="0">
      <alignment horizontal="right"/>
    </xf>
    <xf numFmtId="4" fontId="4" fillId="5" borderId="5" applyBorder="0">
      <alignment horizontal="right"/>
    </xf>
  </cellStyleXfs>
  <cellXfs count="214">
    <xf numFmtId="49" fontId="0" fillId="0" borderId="0" xfId="0">
      <alignment vertical="top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 wrapText="1"/>
    </xf>
    <xf numFmtId="49" fontId="0" fillId="0" borderId="0" xfId="0" applyAlignment="1">
      <alignment vertical="center"/>
    </xf>
    <xf numFmtId="49" fontId="0" fillId="0" borderId="0" xfId="0" applyAlignment="1">
      <alignment horizontal="right" vertical="center"/>
    </xf>
    <xf numFmtId="0" fontId="8" fillId="0" borderId="0" xfId="6" applyAlignment="1">
      <alignment horizontal="center" vertical="center" wrapText="1"/>
    </xf>
    <xf numFmtId="49" fontId="9" fillId="0" borderId="0" xfId="0" applyFont="1">
      <alignment vertical="top"/>
    </xf>
    <xf numFmtId="49" fontId="0" fillId="0" borderId="0" xfId="0" applyAlignment="1">
      <alignment vertical="top" wrapText="1"/>
    </xf>
    <xf numFmtId="49" fontId="0" fillId="0" borderId="0" xfId="0" applyFill="1">
      <alignment vertical="top"/>
    </xf>
    <xf numFmtId="49" fontId="17" fillId="0" borderId="0" xfId="0" applyFont="1">
      <alignment vertical="top"/>
    </xf>
    <xf numFmtId="49" fontId="17" fillId="0" borderId="0" xfId="0" applyFont="1" applyAlignment="1">
      <alignment horizontal="left" vertical="top"/>
    </xf>
    <xf numFmtId="49" fontId="17" fillId="0" borderId="0" xfId="0" applyFont="1" applyAlignment="1">
      <alignment horizontal="center" vertical="top"/>
    </xf>
    <xf numFmtId="49" fontId="0" fillId="0" borderId="0" xfId="0" applyAlignment="1">
      <alignment horizontal="center" vertical="top" wrapText="1"/>
    </xf>
    <xf numFmtId="49" fontId="17" fillId="0" borderId="0" xfId="0" applyFont="1" applyAlignment="1">
      <alignment vertical="top"/>
    </xf>
    <xf numFmtId="49" fontId="0" fillId="0" borderId="0" xfId="0" applyAlignment="1">
      <alignment horizontal="center" vertical="top"/>
    </xf>
    <xf numFmtId="0" fontId="9" fillId="0" borderId="6" xfId="7" applyFill="1" applyBorder="1">
      <alignment horizontal="center" vertical="center" wrapText="1"/>
    </xf>
    <xf numFmtId="0" fontId="9" fillId="0" borderId="6" xfId="7" applyFont="1" applyFill="1" applyBorder="1">
      <alignment horizontal="center" vertical="center" wrapText="1"/>
    </xf>
    <xf numFmtId="0" fontId="9" fillId="0" borderId="7" xfId="7" applyFill="1" applyBorder="1" applyAlignment="1">
      <alignment horizontal="center" vertical="center" wrapText="1"/>
    </xf>
    <xf numFmtId="0" fontId="9" fillId="0" borderId="8" xfId="7" applyFill="1" applyBorder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top"/>
    </xf>
    <xf numFmtId="165" fontId="4" fillId="0" borderId="3" xfId="0" applyNumberFormat="1" applyFont="1" applyFill="1" applyBorder="1" applyAlignment="1">
      <alignment horizontal="right" vertical="top"/>
    </xf>
    <xf numFmtId="165" fontId="4" fillId="0" borderId="3" xfId="9" applyNumberFormat="1" applyFont="1" applyFill="1" applyBorder="1" applyAlignment="1" applyProtection="1">
      <alignment horizontal="right"/>
      <protection locked="0"/>
    </xf>
    <xf numFmtId="165" fontId="4" fillId="0" borderId="9" xfId="21" applyNumberFormat="1" applyFont="1" applyFill="1" applyBorder="1" applyAlignment="1">
      <alignment horizontal="right"/>
    </xf>
    <xf numFmtId="165" fontId="4" fillId="0" borderId="10" xfId="21" applyNumberFormat="1" applyFont="1" applyFill="1" applyBorder="1" applyAlignment="1">
      <alignment horizontal="right"/>
    </xf>
    <xf numFmtId="4" fontId="4" fillId="0" borderId="3" xfId="21" applyNumberFormat="1" applyFont="1" applyFill="1" applyBorder="1" applyAlignment="1" applyProtection="1">
      <alignment horizontal="right"/>
      <protection locked="0"/>
    </xf>
    <xf numFmtId="4" fontId="4" fillId="0" borderId="11" xfId="21" applyNumberFormat="1" applyFont="1" applyFill="1" applyBorder="1" applyAlignment="1" applyProtection="1">
      <alignment horizontal="right"/>
      <protection locked="0"/>
    </xf>
    <xf numFmtId="49" fontId="19" fillId="0" borderId="12" xfId="0" applyFont="1" applyFill="1" applyBorder="1">
      <alignment vertical="top"/>
    </xf>
    <xf numFmtId="49" fontId="19" fillId="0" borderId="13" xfId="0" applyFont="1" applyBorder="1" applyAlignment="1">
      <alignment vertical="top" wrapText="1"/>
    </xf>
    <xf numFmtId="169" fontId="20" fillId="0" borderId="14" xfId="20" applyNumberFormat="1" applyFont="1" applyBorder="1" applyAlignment="1">
      <alignment vertical="top"/>
    </xf>
    <xf numFmtId="169" fontId="20" fillId="0" borderId="15" xfId="20" applyNumberFormat="1" applyFont="1" applyBorder="1" applyAlignment="1">
      <alignment vertical="top"/>
    </xf>
    <xf numFmtId="49" fontId="19" fillId="0" borderId="0" xfId="0" applyFont="1">
      <alignment vertical="top"/>
    </xf>
    <xf numFmtId="165" fontId="4" fillId="0" borderId="3" xfId="21" applyNumberFormat="1" applyFont="1" applyFill="1" applyBorder="1" applyAlignment="1">
      <alignment horizontal="right"/>
    </xf>
    <xf numFmtId="0" fontId="8" fillId="0" borderId="0" xfId="6" applyFill="1" applyAlignment="1">
      <alignment horizontal="center" vertical="center" wrapText="1"/>
    </xf>
    <xf numFmtId="49" fontId="0" fillId="0" borderId="0" xfId="0" applyFill="1" applyAlignment="1">
      <alignment horizontal="right" vertical="center"/>
    </xf>
    <xf numFmtId="49" fontId="0" fillId="0" borderId="0" xfId="0" applyFill="1" applyAlignment="1">
      <alignment vertical="center"/>
    </xf>
    <xf numFmtId="49" fontId="9" fillId="0" borderId="0" xfId="0" applyFont="1" applyFill="1">
      <alignment vertical="top"/>
    </xf>
    <xf numFmtId="49" fontId="0" fillId="0" borderId="16" xfId="0" applyFill="1" applyBorder="1">
      <alignment vertical="top"/>
    </xf>
    <xf numFmtId="49" fontId="0" fillId="0" borderId="17" xfId="0" applyFill="1" applyBorder="1" applyAlignment="1">
      <alignment vertical="top" wrapText="1"/>
    </xf>
    <xf numFmtId="165" fontId="4" fillId="0" borderId="16" xfId="21" applyNumberFormat="1" applyFont="1" applyFill="1" applyBorder="1" applyAlignment="1">
      <alignment horizontal="right"/>
    </xf>
    <xf numFmtId="165" fontId="4" fillId="0" borderId="18" xfId="21" applyNumberFormat="1" applyFont="1" applyFill="1" applyBorder="1" applyAlignment="1">
      <alignment horizontal="right"/>
    </xf>
    <xf numFmtId="165" fontId="4" fillId="0" borderId="11" xfId="21" applyNumberFormat="1" applyFont="1" applyFill="1" applyBorder="1" applyAlignment="1">
      <alignment horizontal="right"/>
    </xf>
    <xf numFmtId="49" fontId="0" fillId="0" borderId="9" xfId="0" applyFill="1" applyBorder="1">
      <alignment vertical="top"/>
    </xf>
    <xf numFmtId="49" fontId="0" fillId="0" borderId="19" xfId="0" applyFill="1" applyBorder="1" applyAlignment="1">
      <alignment vertical="top" wrapText="1"/>
    </xf>
    <xf numFmtId="49" fontId="0" fillId="0" borderId="10" xfId="0" applyFill="1" applyBorder="1">
      <alignment vertical="top"/>
    </xf>
    <xf numFmtId="49" fontId="0" fillId="0" borderId="20" xfId="0" applyFill="1" applyBorder="1" applyAlignment="1">
      <alignment vertical="top" wrapText="1"/>
    </xf>
    <xf numFmtId="49" fontId="19" fillId="0" borderId="13" xfId="0" applyFont="1" applyFill="1" applyBorder="1" applyAlignment="1">
      <alignment vertical="top" wrapText="1"/>
    </xf>
    <xf numFmtId="49" fontId="19" fillId="0" borderId="0" xfId="0" applyFont="1" applyFill="1">
      <alignment vertical="top"/>
    </xf>
    <xf numFmtId="49" fontId="19" fillId="0" borderId="21" xfId="0" applyFont="1" applyFill="1" applyBorder="1" applyAlignment="1">
      <alignment vertical="top" wrapText="1"/>
    </xf>
    <xf numFmtId="169" fontId="20" fillId="0" borderId="22" xfId="20" applyNumberFormat="1" applyFont="1" applyFill="1" applyBorder="1" applyAlignment="1">
      <alignment vertical="top"/>
    </xf>
    <xf numFmtId="169" fontId="20" fillId="0" borderId="23" xfId="20" applyNumberFormat="1" applyFont="1" applyFill="1" applyBorder="1" applyAlignment="1">
      <alignment vertical="top"/>
    </xf>
    <xf numFmtId="165" fontId="4" fillId="0" borderId="4" xfId="21" applyNumberFormat="1" applyFont="1" applyFill="1" applyBorder="1" applyAlignment="1">
      <alignment horizontal="right"/>
    </xf>
    <xf numFmtId="165" fontId="4" fillId="0" borderId="24" xfId="21" applyNumberFormat="1" applyFont="1" applyFill="1" applyBorder="1" applyAlignment="1">
      <alignment horizontal="right"/>
    </xf>
    <xf numFmtId="165" fontId="4" fillId="0" borderId="5" xfId="21" applyNumberFormat="1" applyFont="1" applyFill="1" applyBorder="1" applyAlignment="1">
      <alignment horizontal="right"/>
    </xf>
    <xf numFmtId="165" fontId="4" fillId="0" borderId="14" xfId="21" applyNumberFormat="1" applyFont="1" applyFill="1" applyBorder="1" applyAlignment="1">
      <alignment horizontal="right"/>
    </xf>
    <xf numFmtId="49" fontId="19" fillId="0" borderId="21" xfId="0" applyFont="1" applyBorder="1" applyAlignment="1">
      <alignment vertical="top" wrapText="1"/>
    </xf>
    <xf numFmtId="10" fontId="0" fillId="0" borderId="0" xfId="0" applyNumberFormat="1">
      <alignment vertical="top"/>
    </xf>
    <xf numFmtId="0" fontId="21" fillId="0" borderId="0" xfId="6" applyFont="1" applyAlignment="1">
      <alignment horizontal="center" vertical="center" wrapText="1"/>
    </xf>
    <xf numFmtId="168" fontId="20" fillId="0" borderId="22" xfId="20" applyNumberFormat="1" applyFont="1" applyFill="1" applyBorder="1" applyAlignment="1">
      <alignment vertical="top"/>
    </xf>
    <xf numFmtId="2" fontId="0" fillId="0" borderId="0" xfId="0" applyNumberFormat="1">
      <alignment vertical="top"/>
    </xf>
    <xf numFmtId="167" fontId="0" fillId="0" borderId="0" xfId="0" applyNumberFormat="1">
      <alignment vertical="top"/>
    </xf>
    <xf numFmtId="0" fontId="9" fillId="0" borderId="25" xfId="7" applyFill="1" applyBorder="1">
      <alignment horizontal="center" vertical="center" wrapText="1"/>
    </xf>
    <xf numFmtId="0" fontId="9" fillId="0" borderId="26" xfId="7" applyFill="1" applyBorder="1">
      <alignment horizontal="center" vertical="center" wrapText="1"/>
    </xf>
    <xf numFmtId="165" fontId="4" fillId="0" borderId="15" xfId="21" applyNumberFormat="1" applyFont="1" applyFill="1" applyBorder="1" applyAlignment="1">
      <alignment horizontal="right"/>
    </xf>
    <xf numFmtId="49" fontId="19" fillId="0" borderId="0" xfId="0" applyFont="1" applyFill="1" applyBorder="1" applyAlignment="1">
      <alignment vertical="top" wrapText="1"/>
    </xf>
    <xf numFmtId="168" fontId="20" fillId="0" borderId="0" xfId="20" applyNumberFormat="1" applyFont="1" applyFill="1" applyBorder="1" applyAlignment="1">
      <alignment vertical="top"/>
    </xf>
    <xf numFmtId="169" fontId="20" fillId="0" borderId="0" xfId="20" applyNumberFormat="1" applyFont="1" applyFill="1" applyBorder="1" applyAlignment="1">
      <alignment vertical="top"/>
    </xf>
    <xf numFmtId="49" fontId="22" fillId="0" borderId="0" xfId="0" applyFont="1" applyFill="1" applyBorder="1">
      <alignment vertical="top"/>
    </xf>
    <xf numFmtId="49" fontId="19" fillId="0" borderId="0" xfId="0" applyFont="1" applyBorder="1" applyAlignment="1">
      <alignment vertical="top" wrapText="1"/>
    </xf>
    <xf numFmtId="169" fontId="20" fillId="0" borderId="0" xfId="20" applyNumberFormat="1" applyFont="1" applyBorder="1" applyAlignment="1">
      <alignment vertical="top"/>
    </xf>
    <xf numFmtId="4" fontId="4" fillId="0" borderId="9" xfId="21" applyNumberFormat="1" applyFont="1" applyFill="1" applyBorder="1" applyAlignment="1" applyProtection="1">
      <alignment horizontal="right"/>
      <protection locked="0"/>
    </xf>
    <xf numFmtId="49" fontId="24" fillId="0" borderId="0" xfId="0" applyFont="1" applyFill="1" applyAlignment="1">
      <alignment horizontal="center" vertical="center" wrapText="1"/>
    </xf>
    <xf numFmtId="49" fontId="24" fillId="0" borderId="0" xfId="0" applyFont="1" applyFill="1" applyAlignment="1"/>
    <xf numFmtId="49" fontId="25" fillId="0" borderId="0" xfId="0" applyFont="1" applyFill="1" applyAlignment="1"/>
    <xf numFmtId="49" fontId="27" fillId="0" borderId="0" xfId="0" applyFont="1" applyFill="1" applyAlignment="1"/>
    <xf numFmtId="49" fontId="28" fillId="0" borderId="17" xfId="0" applyFont="1" applyFill="1" applyBorder="1" applyAlignment="1">
      <alignment horizontal="center"/>
    </xf>
    <xf numFmtId="49" fontId="28" fillId="0" borderId="27" xfId="0" applyFont="1" applyFill="1" applyBorder="1" applyAlignment="1">
      <alignment horizontal="center"/>
    </xf>
    <xf numFmtId="49" fontId="28" fillId="0" borderId="28" xfId="0" applyFont="1" applyFill="1" applyBorder="1" applyAlignment="1">
      <alignment horizontal="center"/>
    </xf>
    <xf numFmtId="49" fontId="28" fillId="0" borderId="28" xfId="0" applyFont="1" applyFill="1" applyBorder="1" applyAlignment="1"/>
    <xf numFmtId="49" fontId="28" fillId="0" borderId="29" xfId="0" applyFont="1" applyFill="1" applyBorder="1" applyAlignment="1"/>
    <xf numFmtId="49" fontId="29" fillId="0" borderId="0" xfId="0" applyFont="1" applyFill="1" applyBorder="1" applyAlignment="1"/>
    <xf numFmtId="49" fontId="29" fillId="0" borderId="0" xfId="0" applyFont="1" applyFill="1" applyAlignment="1"/>
    <xf numFmtId="49" fontId="24" fillId="0" borderId="3" xfId="0" applyFont="1" applyFill="1" applyBorder="1" applyAlignment="1">
      <alignment horizontal="center" vertical="center" wrapText="1"/>
    </xf>
    <xf numFmtId="49" fontId="28" fillId="0" borderId="3" xfId="0" applyFont="1" applyFill="1" applyBorder="1" applyAlignment="1">
      <alignment horizontal="center" vertical="center" wrapText="1"/>
    </xf>
    <xf numFmtId="49" fontId="28" fillId="0" borderId="3" xfId="0" applyFont="1" applyFill="1" applyBorder="1" applyAlignment="1">
      <alignment horizontal="center" vertical="top" wrapText="1"/>
    </xf>
    <xf numFmtId="49" fontId="30" fillId="0" borderId="3" xfId="0" applyFont="1" applyFill="1" applyBorder="1" applyAlignment="1">
      <alignment horizontal="center" vertical="top" wrapText="1"/>
    </xf>
    <xf numFmtId="49" fontId="30" fillId="0" borderId="3" xfId="0" applyFont="1" applyFill="1" applyBorder="1" applyAlignment="1">
      <alignment horizontal="center" vertical="center" wrapText="1"/>
    </xf>
    <xf numFmtId="49" fontId="24" fillId="0" borderId="0" xfId="0" applyFont="1" applyFill="1" applyAlignment="1">
      <alignment horizontal="center"/>
    </xf>
    <xf numFmtId="49" fontId="31" fillId="0" borderId="3" xfId="0" applyFont="1" applyFill="1" applyBorder="1" applyAlignment="1">
      <alignment horizontal="center" vertical="top" wrapText="1"/>
    </xf>
    <xf numFmtId="2" fontId="31" fillId="0" borderId="3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Alignment="1"/>
    <xf numFmtId="171" fontId="29" fillId="0" borderId="0" xfId="0" applyNumberFormat="1" applyFont="1" applyFill="1" applyAlignment="1"/>
    <xf numFmtId="167" fontId="33" fillId="0" borderId="0" xfId="0" applyNumberFormat="1" applyFont="1" applyFill="1" applyAlignment="1"/>
    <xf numFmtId="49" fontId="31" fillId="0" borderId="3" xfId="0" applyFont="1" applyFill="1" applyBorder="1" applyAlignment="1">
      <alignment horizontal="center" vertical="center"/>
    </xf>
    <xf numFmtId="172" fontId="31" fillId="0" borderId="3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Alignment="1"/>
    <xf numFmtId="2" fontId="31" fillId="0" borderId="3" xfId="0" applyNumberFormat="1" applyFont="1" applyFill="1" applyBorder="1" applyAlignment="1">
      <alignment horizontal="center" vertical="center"/>
    </xf>
    <xf numFmtId="49" fontId="31" fillId="0" borderId="3" xfId="0" applyFont="1" applyFill="1" applyBorder="1" applyAlignment="1">
      <alignment horizontal="center" vertical="center" wrapText="1"/>
    </xf>
    <xf numFmtId="49" fontId="32" fillId="0" borderId="3" xfId="0" applyFont="1" applyFill="1" applyBorder="1" applyAlignment="1">
      <alignment horizontal="left" vertical="center" wrapText="1"/>
    </xf>
    <xf numFmtId="10" fontId="31" fillId="0" borderId="3" xfId="0" applyNumberFormat="1" applyFont="1" applyFill="1" applyBorder="1" applyAlignment="1">
      <alignment horizontal="center" vertical="center"/>
    </xf>
    <xf numFmtId="172" fontId="31" fillId="0" borderId="3" xfId="0" applyNumberFormat="1" applyFont="1" applyFill="1" applyBorder="1" applyAlignment="1">
      <alignment horizontal="center" vertical="center"/>
    </xf>
    <xf numFmtId="2" fontId="31" fillId="0" borderId="3" xfId="0" applyNumberFormat="1" applyFont="1" applyFill="1" applyBorder="1" applyAlignment="1">
      <alignment horizontal="center"/>
    </xf>
    <xf numFmtId="49" fontId="29" fillId="0" borderId="3" xfId="0" applyFont="1" applyFill="1" applyBorder="1" applyAlignment="1">
      <alignment horizontal="center" vertical="center" wrapText="1"/>
    </xf>
    <xf numFmtId="49" fontId="29" fillId="0" borderId="3" xfId="0" applyFont="1" applyFill="1" applyBorder="1" applyAlignment="1">
      <alignment horizontal="left" vertical="center" wrapText="1"/>
    </xf>
    <xf numFmtId="172" fontId="31" fillId="0" borderId="3" xfId="0" applyNumberFormat="1" applyFont="1" applyFill="1" applyBorder="1" applyAlignment="1">
      <alignment horizontal="center"/>
    </xf>
    <xf numFmtId="49" fontId="31" fillId="0" borderId="3" xfId="0" applyFont="1" applyFill="1" applyBorder="1" applyAlignment="1">
      <alignment horizontal="center"/>
    </xf>
    <xf numFmtId="49" fontId="29" fillId="0" borderId="3" xfId="0" applyFont="1" applyFill="1" applyBorder="1" applyAlignment="1"/>
    <xf numFmtId="49" fontId="34" fillId="0" borderId="0" xfId="0" applyFont="1" applyFill="1" applyBorder="1" applyAlignment="1">
      <alignment vertical="center"/>
    </xf>
    <xf numFmtId="49" fontId="29" fillId="0" borderId="0" xfId="0" applyFont="1" applyFill="1" applyAlignment="1">
      <alignment vertical="center" wrapText="1"/>
    </xf>
    <xf numFmtId="49" fontId="35" fillId="0" borderId="0" xfId="0" applyFont="1" applyFill="1" applyBorder="1" applyAlignment="1">
      <alignment horizontal="left" vertical="center"/>
    </xf>
    <xf numFmtId="49" fontId="27" fillId="0" borderId="0" xfId="0" applyFont="1" applyFill="1" applyAlignment="1">
      <alignment horizontal="center" vertical="center"/>
    </xf>
    <xf numFmtId="0" fontId="37" fillId="0" borderId="0" xfId="15" applyFont="1" applyFill="1" applyAlignment="1">
      <alignment horizontal="left" vertical="center" wrapText="1"/>
    </xf>
    <xf numFmtId="49" fontId="29" fillId="0" borderId="0" xfId="0" applyFont="1" applyFill="1" applyAlignment="1">
      <alignment horizontal="center" vertical="center" wrapText="1"/>
    </xf>
    <xf numFmtId="49" fontId="28" fillId="0" borderId="0" xfId="0" applyFont="1" applyFill="1" applyAlignment="1">
      <alignment horizontal="center" vertical="center"/>
    </xf>
    <xf numFmtId="0" fontId="37" fillId="0" borderId="0" xfId="15" applyFont="1" applyFill="1" applyAlignment="1">
      <alignment horizontal="center" vertical="center"/>
    </xf>
    <xf numFmtId="0" fontId="38" fillId="0" borderId="0" xfId="15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49" fontId="29" fillId="0" borderId="0" xfId="0" applyFont="1" applyFill="1" applyAlignment="1">
      <alignment horizontal="center" vertical="center"/>
    </xf>
    <xf numFmtId="0" fontId="17" fillId="0" borderId="0" xfId="15" applyFont="1" applyFill="1" applyAlignment="1">
      <alignment horizontal="center" vertical="center"/>
    </xf>
    <xf numFmtId="0" fontId="28" fillId="0" borderId="0" xfId="15" applyFont="1" applyFill="1" applyAlignment="1">
      <alignment horizontal="center" vertical="center"/>
    </xf>
    <xf numFmtId="0" fontId="28" fillId="0" borderId="0" xfId="15" applyFont="1" applyFill="1" applyAlignment="1"/>
    <xf numFmtId="0" fontId="21" fillId="0" borderId="0" xfId="15" applyFont="1" applyFill="1" applyAlignment="1">
      <alignment horizontal="center" vertical="center"/>
    </xf>
    <xf numFmtId="172" fontId="29" fillId="0" borderId="0" xfId="0" applyNumberFormat="1" applyFont="1" applyFill="1" applyBorder="1" applyAlignment="1"/>
    <xf numFmtId="167" fontId="29" fillId="0" borderId="0" xfId="0" applyNumberFormat="1" applyFont="1" applyFill="1" applyBorder="1" applyAlignment="1"/>
    <xf numFmtId="2" fontId="29" fillId="0" borderId="0" xfId="0" applyNumberFormat="1" applyFont="1" applyFill="1" applyBorder="1" applyAlignment="1"/>
    <xf numFmtId="167" fontId="39" fillId="0" borderId="0" xfId="0" applyNumberFormat="1" applyFont="1" applyFill="1" applyAlignment="1"/>
    <xf numFmtId="49" fontId="29" fillId="0" borderId="0" xfId="0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0" fontId="29" fillId="0" borderId="0" xfId="0" applyNumberFormat="1" applyFont="1" applyFill="1" applyBorder="1" applyAlignment="1"/>
    <xf numFmtId="173" fontId="29" fillId="0" borderId="0" xfId="0" applyNumberFormat="1" applyFont="1" applyFill="1" applyBorder="1" applyAlignment="1"/>
    <xf numFmtId="49" fontId="40" fillId="0" borderId="0" xfId="0" applyFont="1">
      <alignment vertical="top"/>
    </xf>
    <xf numFmtId="0" fontId="38" fillId="0" borderId="0" xfId="13" applyFont="1" applyAlignment="1"/>
    <xf numFmtId="49" fontId="0" fillId="0" borderId="0" xfId="0" applyAlignment="1"/>
    <xf numFmtId="0" fontId="38" fillId="0" borderId="0" xfId="13" applyFont="1" applyAlignment="1">
      <alignment horizontal="left"/>
    </xf>
    <xf numFmtId="49" fontId="43" fillId="0" borderId="0" xfId="0" applyFont="1" applyAlignment="1"/>
    <xf numFmtId="49" fontId="44" fillId="0" borderId="0" xfId="0" applyFont="1" applyAlignment="1">
      <alignment horizontal="left" vertical="top"/>
    </xf>
    <xf numFmtId="49" fontId="44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</xf>
    <xf numFmtId="49" fontId="19" fillId="0" borderId="0" xfId="0" applyFont="1" applyAlignment="1">
      <alignment horizontal="left" vertical="top"/>
    </xf>
    <xf numFmtId="49" fontId="17" fillId="0" borderId="0" xfId="0" applyFont="1" applyAlignment="1">
      <alignment horizontal="center"/>
    </xf>
    <xf numFmtId="49" fontId="0" fillId="0" borderId="0" xfId="0" applyFill="1" applyAlignment="1"/>
    <xf numFmtId="49" fontId="17" fillId="0" borderId="0" xfId="0" applyFont="1" applyFill="1" applyAlignment="1">
      <alignment horizontal="center"/>
    </xf>
    <xf numFmtId="49" fontId="45" fillId="0" borderId="0" xfId="0" applyFont="1" applyFill="1" applyAlignment="1"/>
    <xf numFmtId="167" fontId="45" fillId="0" borderId="0" xfId="0" applyNumberFormat="1" applyFont="1" applyFill="1" applyAlignment="1"/>
    <xf numFmtId="10" fontId="45" fillId="0" borderId="0" xfId="0" applyNumberFormat="1" applyFont="1" applyFill="1" applyAlignment="1"/>
    <xf numFmtId="173" fontId="45" fillId="0" borderId="0" xfId="0" applyNumberFormat="1" applyFont="1" applyFill="1" applyAlignment="1"/>
    <xf numFmtId="49" fontId="31" fillId="6" borderId="3" xfId="0" applyFont="1" applyFill="1" applyBorder="1" applyAlignment="1">
      <alignment horizontal="center" vertical="top" wrapText="1"/>
    </xf>
    <xf numFmtId="49" fontId="31" fillId="6" borderId="3" xfId="0" applyFont="1" applyFill="1" applyBorder="1" applyAlignment="1">
      <alignment horizontal="center"/>
    </xf>
    <xf numFmtId="49" fontId="31" fillId="6" borderId="3" xfId="0" applyFont="1" applyFill="1" applyBorder="1" applyAlignment="1">
      <alignment horizontal="center" vertical="center"/>
    </xf>
    <xf numFmtId="49" fontId="0" fillId="0" borderId="0" xfId="0" applyBorder="1" applyAlignment="1">
      <alignment vertical="center"/>
    </xf>
    <xf numFmtId="49" fontId="9" fillId="0" borderId="0" xfId="0" applyFont="1" applyBorder="1">
      <alignment vertical="top"/>
    </xf>
    <xf numFmtId="49" fontId="0" fillId="0" borderId="0" xfId="0" applyBorder="1">
      <alignment vertical="top"/>
    </xf>
    <xf numFmtId="49" fontId="0" fillId="0" borderId="0" xfId="0" applyFill="1" applyBorder="1">
      <alignment vertical="top"/>
    </xf>
    <xf numFmtId="165" fontId="4" fillId="0" borderId="0" xfId="2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0" xfId="9" applyNumberFormat="1" applyFont="1" applyFill="1" applyBorder="1" applyAlignment="1" applyProtection="1">
      <alignment horizontal="right"/>
      <protection locked="0"/>
    </xf>
    <xf numFmtId="4" fontId="4" fillId="0" borderId="0" xfId="21" applyNumberFormat="1" applyFont="1" applyFill="1" applyBorder="1" applyAlignment="1" applyProtection="1">
      <alignment horizontal="right"/>
      <protection locked="0"/>
    </xf>
    <xf numFmtId="49" fontId="19" fillId="0" borderId="0" xfId="0" applyFont="1" applyBorder="1">
      <alignment vertical="top"/>
    </xf>
    <xf numFmtId="167" fontId="46" fillId="0" borderId="3" xfId="0" applyNumberFormat="1" applyFont="1" applyFill="1" applyBorder="1" applyAlignment="1">
      <alignment horizontal="center" vertical="center"/>
    </xf>
    <xf numFmtId="167" fontId="47" fillId="0" borderId="3" xfId="0" applyNumberFormat="1" applyFont="1" applyFill="1" applyBorder="1" applyAlignment="1">
      <alignment horizontal="center" vertical="center"/>
    </xf>
    <xf numFmtId="165" fontId="48" fillId="0" borderId="18" xfId="21" applyNumberFormat="1" applyFont="1" applyFill="1" applyBorder="1" applyAlignment="1">
      <alignment horizontal="right"/>
    </xf>
    <xf numFmtId="165" fontId="48" fillId="0" borderId="30" xfId="21" applyNumberFormat="1" applyFont="1" applyFill="1" applyBorder="1" applyAlignment="1">
      <alignment horizontal="right"/>
    </xf>
    <xf numFmtId="165" fontId="48" fillId="0" borderId="9" xfId="21" applyNumberFormat="1" applyFont="1" applyFill="1" applyBorder="1" applyAlignment="1">
      <alignment horizontal="right"/>
    </xf>
    <xf numFmtId="165" fontId="48" fillId="0" borderId="3" xfId="21" applyNumberFormat="1" applyFont="1" applyFill="1" applyBorder="1" applyAlignment="1">
      <alignment horizontal="right"/>
    </xf>
    <xf numFmtId="165" fontId="48" fillId="0" borderId="11" xfId="21" applyNumberFormat="1" applyFont="1" applyFill="1" applyBorder="1" applyAlignment="1">
      <alignment horizontal="right"/>
    </xf>
    <xf numFmtId="165" fontId="48" fillId="0" borderId="9" xfId="0" applyNumberFormat="1" applyFont="1" applyFill="1" applyBorder="1" applyAlignment="1">
      <alignment horizontal="right" vertical="top"/>
    </xf>
    <xf numFmtId="165" fontId="48" fillId="0" borderId="3" xfId="0" applyNumberFormat="1" applyFont="1" applyFill="1" applyBorder="1" applyAlignment="1">
      <alignment horizontal="right" vertical="top"/>
    </xf>
    <xf numFmtId="165" fontId="48" fillId="0" borderId="11" xfId="0" applyNumberFormat="1" applyFont="1" applyFill="1" applyBorder="1" applyAlignment="1">
      <alignment horizontal="right" vertical="top"/>
    </xf>
    <xf numFmtId="165" fontId="48" fillId="0" borderId="3" xfId="9" applyNumberFormat="1" applyFont="1" applyFill="1" applyBorder="1" applyAlignment="1" applyProtection="1">
      <alignment horizontal="right"/>
      <protection locked="0"/>
    </xf>
    <xf numFmtId="165" fontId="48" fillId="0" borderId="11" xfId="9" applyNumberFormat="1" applyFont="1" applyFill="1" applyBorder="1" applyAlignment="1" applyProtection="1">
      <alignment horizontal="right"/>
      <protection locked="0"/>
    </xf>
    <xf numFmtId="4" fontId="48" fillId="0" borderId="11" xfId="21" applyNumberFormat="1" applyFont="1" applyFill="1" applyBorder="1" applyAlignment="1" applyProtection="1">
      <alignment horizontal="right"/>
      <protection locked="0"/>
    </xf>
    <xf numFmtId="165" fontId="48" fillId="0" borderId="10" xfId="21" applyNumberFormat="1" applyFont="1" applyFill="1" applyBorder="1" applyAlignment="1">
      <alignment horizontal="right"/>
    </xf>
    <xf numFmtId="165" fontId="48" fillId="0" borderId="14" xfId="9" applyNumberFormat="1" applyFont="1" applyFill="1" applyBorder="1" applyAlignment="1" applyProtection="1">
      <alignment horizontal="right"/>
      <protection locked="0"/>
    </xf>
    <xf numFmtId="165" fontId="48" fillId="0" borderId="15" xfId="9" applyNumberFormat="1" applyFont="1" applyFill="1" applyBorder="1" applyAlignment="1" applyProtection="1">
      <alignment horizontal="right"/>
      <protection locked="0"/>
    </xf>
    <xf numFmtId="167" fontId="49" fillId="0" borderId="3" xfId="0" applyNumberFormat="1" applyFont="1" applyFill="1" applyBorder="1" applyAlignment="1">
      <alignment horizontal="center" vertical="center" wrapText="1"/>
    </xf>
    <xf numFmtId="167" fontId="49" fillId="0" borderId="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/>
    <xf numFmtId="167" fontId="49" fillId="6" borderId="3" xfId="0" applyNumberFormat="1" applyFont="1" applyFill="1" applyBorder="1" applyAlignment="1">
      <alignment horizontal="center" vertical="center"/>
    </xf>
    <xf numFmtId="167" fontId="49" fillId="6" borderId="3" xfId="0" applyNumberFormat="1" applyFont="1" applyFill="1" applyBorder="1" applyAlignment="1">
      <alignment horizontal="center" vertical="center" wrapText="1"/>
    </xf>
    <xf numFmtId="10" fontId="49" fillId="0" borderId="3" xfId="0" applyNumberFormat="1" applyFont="1" applyFill="1" applyBorder="1" applyAlignment="1">
      <alignment horizontal="center" vertical="center"/>
    </xf>
    <xf numFmtId="167" fontId="50" fillId="0" borderId="3" xfId="0" applyNumberFormat="1" applyFont="1" applyFill="1" applyBorder="1" applyAlignment="1">
      <alignment horizontal="center" vertical="center" wrapText="1"/>
    </xf>
    <xf numFmtId="167" fontId="50" fillId="0" borderId="3" xfId="0" applyNumberFormat="1" applyFont="1" applyFill="1" applyBorder="1" applyAlignment="1">
      <alignment horizontal="center" vertical="center"/>
    </xf>
    <xf numFmtId="167" fontId="50" fillId="6" borderId="3" xfId="0" applyNumberFormat="1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9" fillId="0" borderId="31" xfId="7" applyFill="1" applyBorder="1">
      <alignment horizontal="center" vertical="center" wrapText="1"/>
    </xf>
    <xf numFmtId="0" fontId="9" fillId="0" borderId="32" xfId="7" applyFill="1" applyBorder="1">
      <alignment horizontal="center" vertical="center" wrapText="1"/>
    </xf>
    <xf numFmtId="0" fontId="9" fillId="0" borderId="33" xfId="7" applyFill="1" applyBorder="1">
      <alignment horizontal="center" vertical="center" wrapText="1"/>
    </xf>
    <xf numFmtId="0" fontId="9" fillId="0" borderId="4" xfId="7" applyFill="1" applyBorder="1" applyAlignment="1">
      <alignment horizontal="center" vertical="center" wrapText="1"/>
    </xf>
    <xf numFmtId="0" fontId="9" fillId="0" borderId="9" xfId="7" applyFill="1" applyBorder="1" applyAlignment="1">
      <alignment horizontal="center" vertical="center" wrapText="1"/>
    </xf>
    <xf numFmtId="0" fontId="9" fillId="0" borderId="31" xfId="7" applyFill="1" applyBorder="1" applyAlignment="1">
      <alignment horizontal="center" vertical="center" wrapText="1"/>
    </xf>
    <xf numFmtId="0" fontId="9" fillId="0" borderId="24" xfId="7" applyFill="1" applyBorder="1" applyAlignment="1">
      <alignment horizontal="center" vertical="center" wrapText="1"/>
    </xf>
    <xf numFmtId="0" fontId="9" fillId="0" borderId="3" xfId="7" applyFill="1" applyBorder="1" applyAlignment="1">
      <alignment horizontal="center" vertical="center" wrapText="1"/>
    </xf>
    <xf numFmtId="0" fontId="9" fillId="0" borderId="32" xfId="7" applyFill="1" applyBorder="1" applyAlignment="1">
      <alignment horizontal="center" vertical="center" wrapText="1"/>
    </xf>
    <xf numFmtId="49" fontId="9" fillId="0" borderId="4" xfId="0" applyFont="1" applyFill="1" applyBorder="1" applyAlignment="1">
      <alignment horizontal="center" vertical="top"/>
    </xf>
    <xf numFmtId="49" fontId="9" fillId="0" borderId="24" xfId="0" applyFont="1" applyFill="1" applyBorder="1" applyAlignment="1">
      <alignment horizontal="center" vertical="top"/>
    </xf>
    <xf numFmtId="49" fontId="9" fillId="0" borderId="5" xfId="0" applyFont="1" applyFill="1" applyBorder="1" applyAlignment="1">
      <alignment horizontal="center" vertical="top"/>
    </xf>
    <xf numFmtId="0" fontId="38" fillId="0" borderId="0" xfId="13" applyFont="1" applyAlignment="1"/>
    <xf numFmtId="0" fontId="38" fillId="0" borderId="0" xfId="13" applyFont="1" applyAlignment="1">
      <alignment horizontal="left"/>
    </xf>
    <xf numFmtId="49" fontId="43" fillId="0" borderId="0" xfId="0" applyFont="1" applyAlignment="1"/>
    <xf numFmtId="0" fontId="38" fillId="0" borderId="0" xfId="13" applyFont="1" applyFill="1" applyAlignment="1">
      <alignment horizontal="left"/>
    </xf>
    <xf numFmtId="49" fontId="43" fillId="0" borderId="0" xfId="0" applyFont="1" applyAlignment="1">
      <alignment horizontal="center" vertical="center"/>
    </xf>
    <xf numFmtId="0" fontId="18" fillId="0" borderId="0" xfId="6" applyFont="1" applyAlignment="1">
      <alignment horizontal="center" vertical="center" wrapText="1"/>
    </xf>
    <xf numFmtId="0" fontId="41" fillId="0" borderId="0" xfId="13" applyFont="1" applyAlignment="1"/>
    <xf numFmtId="0" fontId="42" fillId="0" borderId="0" xfId="13" applyFont="1" applyAlignment="1">
      <alignment horizontal="left"/>
    </xf>
    <xf numFmtId="0" fontId="42" fillId="0" borderId="0" xfId="13" applyFont="1" applyFill="1" applyAlignment="1">
      <alignment horizontal="left"/>
    </xf>
    <xf numFmtId="49" fontId="0" fillId="0" borderId="0" xfId="0" applyAlignment="1"/>
    <xf numFmtId="49" fontId="29" fillId="0" borderId="3" xfId="0" applyFont="1" applyFill="1" applyBorder="1" applyAlignment="1">
      <alignment horizontal="center" vertical="center" wrapText="1"/>
    </xf>
    <xf numFmtId="49" fontId="29" fillId="0" borderId="3" xfId="0" applyFont="1" applyFill="1" applyBorder="1" applyAlignment="1">
      <alignment horizontal="center" vertical="center"/>
    </xf>
    <xf numFmtId="49" fontId="17" fillId="0" borderId="3" xfId="0" applyFont="1" applyFill="1" applyBorder="1" applyAlignment="1">
      <alignment horizontal="right" vertical="center" wrapText="1"/>
    </xf>
    <xf numFmtId="49" fontId="0" fillId="0" borderId="3" xfId="0" applyFill="1" applyBorder="1" applyAlignment="1">
      <alignment horizontal="right" vertical="center" wrapText="1"/>
    </xf>
    <xf numFmtId="49" fontId="0" fillId="0" borderId="3" xfId="0" applyFont="1" applyFill="1" applyBorder="1" applyAlignment="1">
      <alignment horizontal="right" vertical="center" wrapText="1"/>
    </xf>
    <xf numFmtId="49" fontId="31" fillId="0" borderId="3" xfId="0" applyFont="1" applyFill="1" applyBorder="1" applyAlignment="1">
      <alignment horizontal="center" vertical="center" wrapText="1"/>
    </xf>
    <xf numFmtId="49" fontId="32" fillId="0" borderId="3" xfId="0" applyFont="1" applyFill="1" applyBorder="1" applyAlignment="1">
      <alignment horizontal="left" vertical="center" wrapText="1"/>
    </xf>
    <xf numFmtId="49" fontId="26" fillId="0" borderId="3" xfId="0" applyFont="1" applyFill="1" applyBorder="1" applyAlignment="1">
      <alignment horizontal="center" vertical="center" wrapText="1"/>
    </xf>
    <xf numFmtId="49" fontId="27" fillId="0" borderId="3" xfId="0" applyFont="1" applyFill="1" applyBorder="1" applyAlignment="1">
      <alignment horizontal="center" vertical="center" wrapText="1"/>
    </xf>
  </cellXfs>
  <cellStyles count="24">
    <cellStyle name="Currency [0]" xfId="1"/>
    <cellStyle name="Normal_Form2.1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и наименования показателей" xfId="10"/>
    <cellStyle name="Мой заголовок" xfId="11"/>
    <cellStyle name="Мой заголовок листа" xfId="12"/>
    <cellStyle name="Обычный" xfId="0" builtinId="0"/>
    <cellStyle name="Обычный 2" xfId="13"/>
    <cellStyle name="Обычный 3" xfId="14"/>
    <cellStyle name="Обычный_2007 форма 3 и 3.1 Заявка" xfId="15"/>
    <cellStyle name="Стиль 1" xfId="16"/>
    <cellStyle name="Текстовый" xfId="17"/>
    <cellStyle name="Тысячи [0]_3Com" xfId="18"/>
    <cellStyle name="Тысячи_3Com" xfId="19"/>
    <cellStyle name="Финансовый" xfId="20" builtinId="3"/>
    <cellStyle name="Формула" xfId="21"/>
    <cellStyle name="ФормулаВБ" xfId="22"/>
    <cellStyle name="ФормулаНаКонтроль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udalin-EV\&#1052;&#1086;&#1080;%20&#1076;&#1086;&#1082;&#1091;&#1084;&#1077;&#1085;&#1090;&#1099;\&#1041;&#1091;&#1076;&#1072;&#1083;&#1080;&#1085;\52%20&#1058;&#1077;&#1093;&#1089;&#1077;&#1088;&#1074;&#1080;&#1089;\&#1050;&#1072;&#1088;&#1072;&#1084;&#1079;&#1080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udalin-EV\&#1052;&#1086;&#1080;%20&#1076;&#1086;&#1082;&#1091;&#1084;&#1077;&#1085;&#1090;&#1099;\&#1041;&#1091;&#1076;&#1072;&#1083;&#1080;&#1085;\52%20&#1058;&#1077;&#1093;&#1089;&#1077;&#1088;&#1074;&#1080;&#1089;\&#1061;&#1072;&#1081;&#1088;&#1091;&#1083;&#1080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udalin-EV\&#1052;&#1086;&#1080;%20&#1076;&#1086;&#1082;&#1091;&#1084;&#1077;&#1085;&#1090;&#1099;\&#1041;&#1091;&#1076;&#1072;&#1083;&#1080;&#1085;\52%20&#1058;&#1077;&#1093;&#1089;&#1077;&#1088;&#1074;&#1080;&#1089;\&#1054;&#1089;&#1090;&#1072;&#1074;&#1096;&#1080;&#1077;&#1089;&#1103;%20&#1089;&#1090;&#1088;&#1072;&#1085;&#1080;&#1095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Local%20Settings/Temporary%20Internet%20Files/Content.IE5/CUQ1EY8W/08%2520&#1053;&#1072;&#1076;&#1077;&#1078;&#1076;&#1072;%2520&#1087;&#1083;&#1072;&#1085;%25202015&#1041;%5b1%5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TEHSHEET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.3_Вводы"/>
      <sheetName val="П.6_ОЛЭП"/>
      <sheetName val="П.7_ОПС"/>
      <sheetName val="Р.1_УЕ"/>
    </sheetNames>
    <sheetDataSet>
      <sheetData sheetId="0"/>
      <sheetData sheetId="1">
        <row r="22">
          <cell r="E22">
            <v>180</v>
          </cell>
          <cell r="F22">
            <v>957.88800000000015</v>
          </cell>
        </row>
        <row r="23">
          <cell r="E23">
            <v>160</v>
          </cell>
          <cell r="F23">
            <v>360.8</v>
          </cell>
        </row>
        <row r="24">
          <cell r="E24">
            <v>130</v>
          </cell>
          <cell r="F24">
            <v>4066.8059999999996</v>
          </cell>
        </row>
        <row r="25">
          <cell r="E25">
            <v>190</v>
          </cell>
          <cell r="F25">
            <v>861.83</v>
          </cell>
        </row>
        <row r="26">
          <cell r="E26">
            <v>160</v>
          </cell>
          <cell r="F26">
            <v>1776.45</v>
          </cell>
        </row>
        <row r="30">
          <cell r="E30">
            <v>170</v>
          </cell>
          <cell r="F30">
            <v>564.52</v>
          </cell>
        </row>
        <row r="31">
          <cell r="E31">
            <v>140</v>
          </cell>
          <cell r="F31">
            <v>127.5</v>
          </cell>
        </row>
        <row r="32">
          <cell r="E32">
            <v>120</v>
          </cell>
          <cell r="F32">
            <v>815.89800000000002</v>
          </cell>
        </row>
        <row r="33">
          <cell r="E33">
            <v>180</v>
          </cell>
          <cell r="F33">
            <v>70.984999999999999</v>
          </cell>
        </row>
        <row r="34">
          <cell r="E34">
            <v>150</v>
          </cell>
          <cell r="F34">
            <v>201.70600000000002</v>
          </cell>
        </row>
        <row r="35">
          <cell r="E35">
            <v>160</v>
          </cell>
          <cell r="F35">
            <v>291.85000000000002</v>
          </cell>
        </row>
        <row r="36">
          <cell r="E36">
            <v>140</v>
          </cell>
          <cell r="F36">
            <v>6906.9290000000001</v>
          </cell>
        </row>
        <row r="37">
          <cell r="E37">
            <v>110</v>
          </cell>
          <cell r="F37">
            <v>7143.5269999999991</v>
          </cell>
        </row>
        <row r="39">
          <cell r="E39">
            <v>350</v>
          </cell>
          <cell r="F39">
            <v>302.08999999999997</v>
          </cell>
        </row>
        <row r="42">
          <cell r="E42">
            <v>260</v>
          </cell>
          <cell r="F42">
            <v>1817.078</v>
          </cell>
        </row>
        <row r="43">
          <cell r="E43">
            <v>220</v>
          </cell>
          <cell r="F43">
            <v>9277.1919999999991</v>
          </cell>
        </row>
        <row r="44">
          <cell r="E44">
            <v>150</v>
          </cell>
          <cell r="F44">
            <v>1508.49</v>
          </cell>
        </row>
        <row r="45">
          <cell r="E45">
            <v>270</v>
          </cell>
          <cell r="F45">
            <v>432.911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.5_СвИнП"/>
      <sheetName val="Р.2_ПрИнП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Р.4_ОЗбц"/>
      <sheetName val="Р.5_Проекция HBB"/>
      <sheetName val="Р.6_ФинПр"/>
      <sheetName val="Р.7_ПСод"/>
      <sheetName val="Р.9_Тариф"/>
      <sheetName val="А.1_Анализ ДТ"/>
      <sheetName val="Р.8_ППот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>
        <row r="6">
          <cell r="D6">
            <v>4</v>
          </cell>
          <cell r="E6">
            <v>5</v>
          </cell>
          <cell r="F6">
            <v>6</v>
          </cell>
        </row>
        <row r="7">
          <cell r="D7">
            <v>1500</v>
          </cell>
          <cell r="E7">
            <v>1902</v>
          </cell>
          <cell r="F7">
            <v>970</v>
          </cell>
        </row>
        <row r="9">
          <cell r="B9" t="str">
            <v>ВН</v>
          </cell>
          <cell r="D9">
            <v>38227.9</v>
          </cell>
          <cell r="E9">
            <v>38548.850000000006</v>
          </cell>
          <cell r="F9">
            <v>40608.450000000004</v>
          </cell>
        </row>
        <row r="10">
          <cell r="B10" t="str">
            <v>СН</v>
          </cell>
          <cell r="D10">
            <v>5266.39</v>
          </cell>
          <cell r="E10">
            <v>3138.04</v>
          </cell>
          <cell r="F10">
            <v>3625.6061</v>
          </cell>
        </row>
        <row r="11">
          <cell r="B11" t="str">
            <v>в том числе</v>
          </cell>
        </row>
        <row r="12">
          <cell r="B12" t="str">
            <v>СН1</v>
          </cell>
          <cell r="D12">
            <v>1943.7900000000002</v>
          </cell>
          <cell r="E12">
            <v>1394.09</v>
          </cell>
          <cell r="F12">
            <v>1411.4700000000003</v>
          </cell>
        </row>
        <row r="13">
          <cell r="B13" t="str">
            <v>СН2</v>
          </cell>
          <cell r="D13">
            <v>3322.6</v>
          </cell>
          <cell r="E13">
            <v>1743.95</v>
          </cell>
          <cell r="F13">
            <v>2214.1360999999997</v>
          </cell>
        </row>
        <row r="14">
          <cell r="B14" t="str">
            <v>НН</v>
          </cell>
          <cell r="D14">
            <v>1485.9</v>
          </cell>
          <cell r="E14">
            <v>840.87</v>
          </cell>
          <cell r="F14">
            <v>1149.8800000000001</v>
          </cell>
        </row>
        <row r="15">
          <cell r="B15" t="str">
            <v xml:space="preserve">Потери электрической энергии </v>
          </cell>
        </row>
        <row r="16">
          <cell r="B16" t="str">
            <v>ВН</v>
          </cell>
          <cell r="D16">
            <v>6.2700000000000006E-2</v>
          </cell>
          <cell r="E16">
            <v>6.2E-2</v>
          </cell>
          <cell r="F16">
            <v>6.2E-2</v>
          </cell>
        </row>
        <row r="17">
          <cell r="B17" t="str">
            <v>СН</v>
          </cell>
        </row>
        <row r="18">
          <cell r="B18" t="str">
            <v>в том числе</v>
          </cell>
        </row>
        <row r="19">
          <cell r="B19" t="str">
            <v>СН1</v>
          </cell>
          <cell r="D19">
            <v>7.6899999999999996E-2</v>
          </cell>
          <cell r="E19">
            <v>0.09</v>
          </cell>
          <cell r="F19">
            <v>0.09</v>
          </cell>
        </row>
        <row r="20">
          <cell r="B20" t="str">
            <v>СН2</v>
          </cell>
          <cell r="D20">
            <v>0.1535</v>
          </cell>
          <cell r="E20">
            <v>0.1207</v>
          </cell>
          <cell r="F20">
            <v>0.1207</v>
          </cell>
        </row>
        <row r="21">
          <cell r="B21" t="str">
            <v>НН</v>
          </cell>
          <cell r="D21">
            <v>0.19969999999999999</v>
          </cell>
          <cell r="E21">
            <v>0.15260000000000001</v>
          </cell>
          <cell r="F21">
            <v>0.15260000000000001</v>
          </cell>
        </row>
        <row r="22">
          <cell r="B22" t="str">
            <v>Полезный отпуск электрической энергии</v>
          </cell>
        </row>
        <row r="23">
          <cell r="B23" t="str">
            <v>ВН</v>
          </cell>
          <cell r="D23">
            <v>30683.1607</v>
          </cell>
          <cell r="E23">
            <v>33159.101300000002</v>
          </cell>
          <cell r="F23">
            <v>34605.360000000001</v>
          </cell>
        </row>
        <row r="24">
          <cell r="B24" t="str">
            <v>СН</v>
          </cell>
          <cell r="D24">
            <v>2794.1934799999999</v>
          </cell>
          <cell r="E24">
            <v>1923.8271199999999</v>
          </cell>
          <cell r="F24">
            <v>2043.4701583807016</v>
          </cell>
        </row>
        <row r="25">
          <cell r="B25" t="str">
            <v>в том числе</v>
          </cell>
        </row>
        <row r="26">
          <cell r="B26" t="str">
            <v>СН1</v>
          </cell>
          <cell r="D26">
            <v>1467.5125800000001</v>
          </cell>
          <cell r="E26">
            <v>1231.2419</v>
          </cell>
          <cell r="F26">
            <v>1246.5899999999999</v>
          </cell>
        </row>
        <row r="27">
          <cell r="B27" t="str">
            <v>СН2</v>
          </cell>
          <cell r="D27">
            <v>1326.6809000000001</v>
          </cell>
          <cell r="E27">
            <v>692.58522000000005</v>
          </cell>
          <cell r="F27">
            <v>796.88015838070169</v>
          </cell>
        </row>
        <row r="28">
          <cell r="B28" t="str">
            <v>НН</v>
          </cell>
          <cell r="D28">
            <v>1189.1658</v>
          </cell>
          <cell r="E28">
            <v>712.55320000000006</v>
          </cell>
          <cell r="F28">
            <v>974.43027878234784</v>
          </cell>
        </row>
        <row r="29">
          <cell r="B29" t="str">
            <v>Расходы на компенсацию потерь</v>
          </cell>
        </row>
        <row r="30">
          <cell r="B30" t="str">
            <v>ВН</v>
          </cell>
          <cell r="D30">
            <v>3595333.9950000001</v>
          </cell>
          <cell r="E30">
            <v>4545834.5874000015</v>
          </cell>
          <cell r="F30">
            <v>2442192.1830000007</v>
          </cell>
        </row>
        <row r="31">
          <cell r="B31" t="str">
            <v>СН</v>
          </cell>
          <cell r="D31">
            <v>1586848.6485497858</v>
          </cell>
          <cell r="E31">
            <v>1027973.4416346618</v>
          </cell>
          <cell r="F31">
            <v>612034.5575251882</v>
          </cell>
        </row>
        <row r="32">
          <cell r="B32" t="str">
            <v>в том числе</v>
          </cell>
        </row>
        <row r="33">
          <cell r="B33" t="str">
            <v>СН1</v>
          </cell>
          <cell r="D33">
            <v>445071.4587270905</v>
          </cell>
          <cell r="E33">
            <v>402226.5607842218</v>
          </cell>
          <cell r="F33">
            <v>207682.79889468584</v>
          </cell>
        </row>
        <row r="34">
          <cell r="B34" t="str">
            <v>СН2</v>
          </cell>
          <cell r="D34">
            <v>1141777.1898226952</v>
          </cell>
          <cell r="E34">
            <v>625746.88085044001</v>
          </cell>
          <cell r="F34">
            <v>404351.75863050239</v>
          </cell>
        </row>
        <row r="35">
          <cell r="B35" t="str">
            <v>НН</v>
          </cell>
          <cell r="D35">
            <v>1048307.7190308919</v>
          </cell>
          <cell r="E35">
            <v>587186.71687820752</v>
          </cell>
          <cell r="F35">
            <v>409054.3550216732</v>
          </cell>
        </row>
        <row r="36">
          <cell r="B36" t="str">
            <v>Ставка на оплату технологического расхода (потерь ) электрической энергии на ее передачу по сетям</v>
          </cell>
        </row>
        <row r="37">
          <cell r="B37" t="str">
            <v>ВН</v>
          </cell>
          <cell r="D37">
            <v>100.34140616664888</v>
          </cell>
          <cell r="E37">
            <v>125.71855010660984</v>
          </cell>
          <cell r="F37">
            <v>64.115138592750554</v>
          </cell>
        </row>
        <row r="38">
          <cell r="B38" t="str">
            <v>СН</v>
          </cell>
        </row>
        <row r="39">
          <cell r="B39" t="str">
            <v>в том числе</v>
          </cell>
        </row>
        <row r="40">
          <cell r="B40" t="str">
            <v>СН1</v>
          </cell>
          <cell r="D40">
            <v>248.04567017888613</v>
          </cell>
          <cell r="E40">
            <v>317.05787262873349</v>
          </cell>
          <cell r="F40">
            <v>161.69160940595702</v>
          </cell>
        </row>
        <row r="41">
          <cell r="B41" t="str">
            <v>СН2</v>
          </cell>
          <cell r="D41">
            <v>405.95354601984792</v>
          </cell>
          <cell r="E41">
            <v>408.06335037908036</v>
          </cell>
          <cell r="F41">
            <v>207.6911305021612</v>
          </cell>
        </row>
        <row r="42">
          <cell r="B42" t="str">
            <v>НН</v>
          </cell>
          <cell r="D42">
            <v>881.54885170542025</v>
          </cell>
          <cell r="E42">
            <v>824.06013412601681</v>
          </cell>
          <cell r="F42">
            <v>419.79768643606684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08%20Надежда%20план%202015Б[1]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  <definedName name="в23ё"/>
      <definedName name="вв"/>
      <definedName name="й"/>
      <definedName name="йй"/>
      <definedName name="ке"/>
      <definedName name="мым"/>
      <definedName name="с"/>
      <definedName name="сс"/>
      <definedName name="сссс"/>
      <definedName name="ссы"/>
      <definedName name="ссы2"/>
      <definedName name="у"/>
      <definedName name="ц"/>
      <definedName name="цу"/>
      <definedName name="ыв"/>
      <definedName name="ыыыы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J37"/>
  <sheetViews>
    <sheetView zoomScaleNormal="100" zoomScaleSheetLayoutView="75" workbookViewId="0">
      <selection activeCell="E23" sqref="E23"/>
    </sheetView>
  </sheetViews>
  <sheetFormatPr defaultRowHeight="11.25"/>
  <cols>
    <col min="1" max="1" width="4.5703125" customWidth="1"/>
    <col min="2" max="2" width="50.7109375" style="7" customWidth="1"/>
    <col min="3" max="4" width="15.7109375" customWidth="1"/>
    <col min="5" max="5" width="17.28515625" customWidth="1"/>
    <col min="6" max="6" width="18" customWidth="1"/>
    <col min="7" max="7" width="16.42578125" customWidth="1"/>
  </cols>
  <sheetData>
    <row r="1" spans="1:10" s="3" customFormat="1" ht="12.75">
      <c r="A1" s="1"/>
      <c r="B1" s="2"/>
      <c r="C1" s="1"/>
      <c r="D1" s="1"/>
      <c r="E1" s="130" t="s">
        <v>80</v>
      </c>
      <c r="F1" s="130"/>
      <c r="G1" s="130"/>
      <c r="H1" s="130"/>
      <c r="I1" s="130"/>
    </row>
    <row r="2" spans="1:10" s="3" customFormat="1" ht="12.75">
      <c r="A2" s="1"/>
      <c r="B2" s="2"/>
      <c r="C2" s="1"/>
      <c r="D2" s="1"/>
      <c r="E2" s="132" t="s">
        <v>83</v>
      </c>
      <c r="F2" s="132"/>
      <c r="G2" s="132"/>
      <c r="H2" s="132"/>
      <c r="I2" s="132"/>
      <c r="J2" s="133"/>
    </row>
    <row r="3" spans="1:10" s="3" customFormat="1" ht="12.75">
      <c r="A3" s="1"/>
      <c r="B3" s="2"/>
      <c r="C3" s="1"/>
      <c r="E3" s="135" t="s">
        <v>79</v>
      </c>
      <c r="F3" s="134"/>
      <c r="G3" s="136"/>
      <c r="H3" s="135"/>
      <c r="I3" s="135"/>
    </row>
    <row r="4" spans="1:10" s="3" customFormat="1" ht="15.75">
      <c r="A4" s="1"/>
      <c r="B4" s="2"/>
      <c r="C4" s="1"/>
      <c r="F4" s="10"/>
      <c r="G4" s="1"/>
    </row>
    <row r="5" spans="1:10" s="3" customFormat="1" ht="15.75">
      <c r="A5" s="1"/>
      <c r="B5" s="2"/>
      <c r="C5" s="1"/>
      <c r="D5" s="9"/>
      <c r="E5" s="1"/>
      <c r="F5" s="137" t="s">
        <v>82</v>
      </c>
      <c r="G5" s="1"/>
    </row>
    <row r="6" spans="1:10" s="3" customFormat="1" ht="19.5" customHeight="1">
      <c r="A6" s="182" t="s">
        <v>86</v>
      </c>
      <c r="B6" s="182"/>
      <c r="C6" s="182"/>
      <c r="D6" s="182"/>
      <c r="E6" s="182"/>
      <c r="F6" s="182"/>
      <c r="G6" s="182"/>
      <c r="H6" s="56"/>
      <c r="I6" s="56"/>
    </row>
    <row r="7" spans="1:10" s="34" customFormat="1" ht="19.5" customHeight="1" thickBot="1">
      <c r="A7" s="32"/>
      <c r="B7" s="32"/>
      <c r="C7" s="32"/>
      <c r="D7" s="32"/>
      <c r="E7" s="32"/>
      <c r="F7" s="32"/>
      <c r="G7" s="33" t="s">
        <v>33</v>
      </c>
    </row>
    <row r="8" spans="1:10" s="35" customFormat="1">
      <c r="A8" s="186" t="s">
        <v>0</v>
      </c>
      <c r="B8" s="189" t="s">
        <v>5</v>
      </c>
      <c r="C8" s="192" t="s">
        <v>84</v>
      </c>
      <c r="D8" s="193"/>
      <c r="E8" s="193"/>
      <c r="F8" s="193"/>
      <c r="G8" s="194"/>
    </row>
    <row r="9" spans="1:10" s="8" customFormat="1" ht="11.25" customHeight="1" thickBot="1">
      <c r="A9" s="187"/>
      <c r="B9" s="190"/>
      <c r="C9" s="183"/>
      <c r="D9" s="184"/>
      <c r="E9" s="184"/>
      <c r="F9" s="184"/>
      <c r="G9" s="185"/>
    </row>
    <row r="10" spans="1:10" s="8" customFormat="1" ht="12" thickBot="1">
      <c r="A10" s="188"/>
      <c r="B10" s="191"/>
      <c r="C10" s="15" t="s">
        <v>6</v>
      </c>
      <c r="D10" s="15" t="s">
        <v>7</v>
      </c>
      <c r="E10" s="16" t="s">
        <v>8</v>
      </c>
      <c r="F10" s="16" t="s">
        <v>9</v>
      </c>
      <c r="G10" s="15" t="s">
        <v>10</v>
      </c>
    </row>
    <row r="11" spans="1:10" s="8" customFormat="1" ht="12" thickBot="1">
      <c r="A11" s="15">
        <v>1</v>
      </c>
      <c r="B11" s="17">
        <f t="shared" ref="B11:G11" si="0">A11+1</f>
        <v>2</v>
      </c>
      <c r="C11" s="60">
        <f t="shared" si="0"/>
        <v>3</v>
      </c>
      <c r="D11" s="61">
        <f t="shared" si="0"/>
        <v>4</v>
      </c>
      <c r="E11" s="60">
        <f t="shared" si="0"/>
        <v>5</v>
      </c>
      <c r="F11" s="61">
        <f t="shared" si="0"/>
        <v>6</v>
      </c>
      <c r="G11" s="60">
        <f t="shared" si="0"/>
        <v>7</v>
      </c>
    </row>
    <row r="12" spans="1:10" s="8" customFormat="1">
      <c r="A12" s="36" t="s">
        <v>1</v>
      </c>
      <c r="B12" s="37" t="s">
        <v>34</v>
      </c>
      <c r="C12" s="50">
        <f>SUM(C13:C15)</f>
        <v>1.1307</v>
      </c>
      <c r="D12" s="51">
        <f>D13+D14+D15+D16</f>
        <v>1.1307</v>
      </c>
      <c r="E12" s="51"/>
      <c r="F12" s="51">
        <f>F13+F14+F15+F16</f>
        <v>2.4E-2</v>
      </c>
      <c r="G12" s="52"/>
    </row>
    <row r="13" spans="1:10" s="8" customFormat="1">
      <c r="A13" s="36"/>
      <c r="B13" s="37" t="s">
        <v>17</v>
      </c>
      <c r="C13" s="22"/>
      <c r="D13" s="31"/>
      <c r="E13" s="31"/>
      <c r="F13" s="31"/>
      <c r="G13" s="40"/>
    </row>
    <row r="14" spans="1:10" s="8" customFormat="1">
      <c r="A14" s="36"/>
      <c r="B14" s="37" t="s">
        <v>37</v>
      </c>
      <c r="C14" s="22">
        <f>SUM(D14:G14)</f>
        <v>1.1307</v>
      </c>
      <c r="D14" s="31">
        <f>F18+D25+D23+D21</f>
        <v>1.1307</v>
      </c>
      <c r="E14" s="31"/>
      <c r="F14" s="31"/>
      <c r="G14" s="40"/>
    </row>
    <row r="15" spans="1:10" s="8" customFormat="1">
      <c r="A15" s="36"/>
      <c r="B15" s="37" t="s">
        <v>18</v>
      </c>
      <c r="C15" s="22"/>
      <c r="D15" s="31"/>
      <c r="E15" s="31"/>
      <c r="F15" s="31"/>
      <c r="G15" s="40"/>
    </row>
    <row r="16" spans="1:10" s="8" customFormat="1">
      <c r="A16" s="41" t="s">
        <v>12</v>
      </c>
      <c r="B16" s="42" t="s">
        <v>13</v>
      </c>
      <c r="C16" s="22"/>
      <c r="D16" s="31"/>
      <c r="E16" s="31"/>
      <c r="F16" s="31">
        <f>F18</f>
        <v>2.4E-2</v>
      </c>
      <c r="G16" s="40"/>
    </row>
    <row r="17" spans="1:7" s="8" customFormat="1">
      <c r="A17" s="41"/>
      <c r="B17" s="42" t="s">
        <v>14</v>
      </c>
      <c r="C17" s="19"/>
      <c r="D17" s="31"/>
      <c r="E17" s="31"/>
      <c r="F17" s="31"/>
      <c r="G17" s="40"/>
    </row>
    <row r="18" spans="1:7" s="8" customFormat="1">
      <c r="A18" s="41"/>
      <c r="B18" s="42" t="s">
        <v>7</v>
      </c>
      <c r="C18" s="19"/>
      <c r="D18" s="31"/>
      <c r="E18" s="31"/>
      <c r="F18" s="31">
        <f>F25+F21+G20</f>
        <v>2.4E-2</v>
      </c>
      <c r="G18" s="40"/>
    </row>
    <row r="19" spans="1:7" s="8" customFormat="1">
      <c r="A19" s="41"/>
      <c r="B19" s="42" t="s">
        <v>8</v>
      </c>
      <c r="C19" s="19"/>
      <c r="D19" s="31"/>
      <c r="E19" s="31"/>
      <c r="F19" s="31"/>
      <c r="G19" s="40"/>
    </row>
    <row r="20" spans="1:7" s="8" customFormat="1">
      <c r="A20" s="41"/>
      <c r="B20" s="42" t="s">
        <v>9</v>
      </c>
      <c r="C20" s="19"/>
      <c r="D20" s="31"/>
      <c r="E20" s="31"/>
      <c r="F20" s="31"/>
      <c r="G20" s="40"/>
    </row>
    <row r="21" spans="1:7" s="8" customFormat="1">
      <c r="A21" s="41" t="s">
        <v>2</v>
      </c>
      <c r="B21" s="42" t="s">
        <v>35</v>
      </c>
      <c r="C21" s="22">
        <f>SUM(D21:G21)</f>
        <v>3.0699999999999998E-2</v>
      </c>
      <c r="D21" s="31">
        <f ca="1">ROUND(П.2_БЭЭ!D21/4.888,3)-0.0003</f>
        <v>2.9699999999999997E-2</v>
      </c>
      <c r="E21" s="31"/>
      <c r="F21" s="31">
        <f ca="1">ROUND(П.2_БЭЭ!F21/4.888,3)</f>
        <v>1E-3</v>
      </c>
      <c r="G21" s="40"/>
    </row>
    <row r="22" spans="1:7" s="8" customFormat="1">
      <c r="A22" s="41"/>
      <c r="B22" s="42" t="s">
        <v>16</v>
      </c>
      <c r="C22" s="69">
        <f>C21/C12*100+0.05</f>
        <v>2.7651322189793928</v>
      </c>
      <c r="D22" s="24">
        <f>D21/D12*100</f>
        <v>2.6266914300875559</v>
      </c>
      <c r="E22" s="24"/>
      <c r="F22" s="24">
        <f>F21/F12*100</f>
        <v>4.1666666666666661</v>
      </c>
      <c r="G22" s="25"/>
    </row>
    <row r="23" spans="1:7" s="8" customFormat="1">
      <c r="A23" s="41" t="s">
        <v>25</v>
      </c>
      <c r="B23" s="42" t="s">
        <v>19</v>
      </c>
      <c r="C23" s="22">
        <f>SUM(D23:G23)</f>
        <v>1.077</v>
      </c>
      <c r="D23" s="31">
        <v>1.077</v>
      </c>
      <c r="E23" s="31"/>
      <c r="F23" s="31"/>
      <c r="G23" s="40"/>
    </row>
    <row r="24" spans="1:7" s="8" customFormat="1">
      <c r="A24" s="41"/>
      <c r="B24" s="42" t="s">
        <v>27</v>
      </c>
      <c r="C24" s="22"/>
      <c r="D24" s="31">
        <f>D12-D21</f>
        <v>1.101</v>
      </c>
      <c r="E24" s="31"/>
      <c r="F24" s="31">
        <f>F12-F21</f>
        <v>2.3E-2</v>
      </c>
      <c r="G24" s="40"/>
    </row>
    <row r="25" spans="1:7" s="8" customFormat="1">
      <c r="A25" s="41" t="s">
        <v>3</v>
      </c>
      <c r="B25" s="42" t="s">
        <v>26</v>
      </c>
      <c r="C25" s="22">
        <f>SUM(D25:G25)</f>
        <v>2.3E-2</v>
      </c>
      <c r="D25" s="31"/>
      <c r="E25" s="31"/>
      <c r="F25" s="31">
        <f>F27+F28</f>
        <v>2.3E-2</v>
      </c>
      <c r="G25" s="40"/>
    </row>
    <row r="26" spans="1:7" s="8" customFormat="1">
      <c r="A26" s="41"/>
      <c r="B26" s="42" t="s">
        <v>21</v>
      </c>
      <c r="C26" s="161"/>
      <c r="D26" s="31"/>
      <c r="E26" s="31"/>
      <c r="F26" s="31"/>
      <c r="G26" s="40"/>
    </row>
    <row r="27" spans="1:7" s="8" customFormat="1">
      <c r="A27" s="41" t="s">
        <v>23</v>
      </c>
      <c r="B27" s="42" t="s">
        <v>20</v>
      </c>
      <c r="C27" s="22">
        <f>SUM(D27:G27)</f>
        <v>2.3E-2</v>
      </c>
      <c r="D27" s="31"/>
      <c r="E27" s="31"/>
      <c r="F27" s="31">
        <v>2.3E-2</v>
      </c>
      <c r="G27" s="40"/>
    </row>
    <row r="28" spans="1:7" s="8" customFormat="1" ht="12" thickBot="1">
      <c r="A28" s="43" t="s">
        <v>24</v>
      </c>
      <c r="B28" s="44" t="s">
        <v>22</v>
      </c>
      <c r="C28" s="23"/>
      <c r="D28" s="53"/>
      <c r="E28" s="53"/>
      <c r="F28" s="53"/>
      <c r="G28" s="62"/>
    </row>
    <row r="29" spans="1:7" s="46" customFormat="1" ht="13.5" thickBot="1">
      <c r="A29" s="26"/>
      <c r="B29" s="45" t="s">
        <v>32</v>
      </c>
      <c r="C29" s="47"/>
      <c r="D29" s="57">
        <f>D13+D14+D15+D16-D21-D23-D25-E18-F18-G18</f>
        <v>2.0816681711721685E-17</v>
      </c>
      <c r="E29" s="48">
        <f>E13+E14+E15+E16-E21-E23-E25-F19-G19</f>
        <v>0</v>
      </c>
      <c r="F29" s="48">
        <f>F13+F14+F15+F16-F21-F23-F25-G19-G20</f>
        <v>0</v>
      </c>
      <c r="G29" s="49">
        <f>G12-G21-G24</f>
        <v>0</v>
      </c>
    </row>
    <row r="30" spans="1:7" s="46" customFormat="1" ht="12.75">
      <c r="A30" s="66" t="s">
        <v>38</v>
      </c>
      <c r="B30" s="63"/>
      <c r="C30" s="63"/>
      <c r="D30" s="64"/>
      <c r="E30" s="65"/>
      <c r="F30" s="65"/>
      <c r="G30" s="65"/>
    </row>
    <row r="31" spans="1:7" s="8" customFormat="1" ht="39.75" customHeight="1">
      <c r="B31" s="138" t="s">
        <v>28</v>
      </c>
      <c r="C31" s="139"/>
      <c r="D31" s="139"/>
      <c r="E31" s="140" t="s">
        <v>30</v>
      </c>
      <c r="F31" s="139"/>
    </row>
    <row r="32" spans="1:7" s="8" customFormat="1" ht="15.75">
      <c r="B32" s="11" t="s">
        <v>39</v>
      </c>
      <c r="E32" s="11" t="s">
        <v>36</v>
      </c>
    </row>
    <row r="33" spans="2:7">
      <c r="B33" s="12"/>
      <c r="D33" s="8"/>
      <c r="E33" s="14"/>
    </row>
    <row r="34" spans="2:7" ht="15.75">
      <c r="B34" s="11" t="s">
        <v>40</v>
      </c>
      <c r="E34" s="11" t="s">
        <v>75</v>
      </c>
    </row>
    <row r="35" spans="2:7" ht="18" customHeight="1">
      <c r="B35" s="13" t="s">
        <v>29</v>
      </c>
      <c r="D35" s="11" t="s">
        <v>31</v>
      </c>
    </row>
    <row r="37" spans="2:7">
      <c r="D37" s="55"/>
      <c r="E37" s="55"/>
      <c r="F37" s="55"/>
      <c r="G37" s="55"/>
    </row>
  </sheetData>
  <mergeCells count="5">
    <mergeCell ref="A6:G6"/>
    <mergeCell ref="C9:G9"/>
    <mergeCell ref="A8:A10"/>
    <mergeCell ref="B8:B10"/>
    <mergeCell ref="C8:G8"/>
  </mergeCells>
  <phoneticPr fontId="0" type="noConversion"/>
  <pageMargins left="0.78740157480314965" right="0.39370078740157483" top="0.19685039370078741" bottom="0.19685039370078741" header="0.31496062992125984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R46"/>
  <sheetViews>
    <sheetView zoomScaleNormal="100" zoomScaleSheetLayoutView="75" workbookViewId="0">
      <selection activeCell="D24" sqref="D24"/>
    </sheetView>
  </sheetViews>
  <sheetFormatPr defaultRowHeight="11.25"/>
  <cols>
    <col min="1" max="1" width="6.28515625" customWidth="1"/>
    <col min="2" max="2" width="51.5703125" style="7" customWidth="1"/>
    <col min="3" max="3" width="16.140625" customWidth="1"/>
    <col min="4" max="4" width="16.5703125" customWidth="1"/>
    <col min="5" max="5" width="16.85546875" customWidth="1"/>
    <col min="6" max="6" width="16.140625" customWidth="1"/>
    <col min="7" max="7" width="15.7109375" customWidth="1"/>
  </cols>
  <sheetData>
    <row r="1" spans="1:18" s="3" customFormat="1" ht="12.75">
      <c r="A1" s="1"/>
      <c r="B1" s="2"/>
      <c r="C1" s="1"/>
      <c r="D1" s="1"/>
      <c r="E1" s="195" t="s">
        <v>80</v>
      </c>
      <c r="F1" s="195"/>
      <c r="G1" s="195"/>
      <c r="H1" s="195"/>
      <c r="I1" s="195"/>
    </row>
    <row r="2" spans="1:18" s="3" customFormat="1" ht="12.75">
      <c r="A2" s="1"/>
      <c r="B2" s="2"/>
      <c r="C2" s="1"/>
      <c r="D2" s="1"/>
      <c r="E2" s="196" t="s">
        <v>83</v>
      </c>
      <c r="F2" s="196"/>
      <c r="G2" s="196"/>
      <c r="H2" s="196"/>
      <c r="I2" s="196"/>
      <c r="J2" s="197"/>
    </row>
    <row r="3" spans="1:18" s="3" customFormat="1" ht="15.75">
      <c r="A3" s="1"/>
      <c r="B3" s="2"/>
      <c r="C3" s="1"/>
      <c r="D3" s="10"/>
      <c r="E3" s="198" t="s">
        <v>79</v>
      </c>
      <c r="F3" s="198"/>
      <c r="G3" s="198"/>
      <c r="H3" s="198"/>
      <c r="I3" s="198"/>
    </row>
    <row r="4" spans="1:18" s="3" customFormat="1" ht="15.75">
      <c r="A4" s="1"/>
      <c r="B4" s="2"/>
      <c r="C4" s="1"/>
      <c r="D4" s="9"/>
      <c r="E4" s="1"/>
      <c r="F4" s="10"/>
      <c r="G4" s="1"/>
    </row>
    <row r="5" spans="1:18" s="3" customFormat="1" ht="15.75">
      <c r="A5" s="1"/>
      <c r="B5" s="2"/>
      <c r="C5" s="1"/>
      <c r="D5" s="9"/>
      <c r="E5" s="1"/>
      <c r="F5" s="199" t="s">
        <v>81</v>
      </c>
      <c r="G5" s="199"/>
      <c r="L5" s="148"/>
      <c r="M5" s="148"/>
      <c r="N5" s="148"/>
      <c r="O5" s="148"/>
      <c r="P5" s="148"/>
      <c r="Q5" s="148"/>
      <c r="R5" s="148"/>
    </row>
    <row r="6" spans="1:18" s="3" customFormat="1" ht="19.5" customHeight="1">
      <c r="A6" s="200" t="s">
        <v>85</v>
      </c>
      <c r="B6" s="200"/>
      <c r="C6" s="200"/>
      <c r="D6" s="200"/>
      <c r="E6" s="200"/>
      <c r="F6" s="200"/>
      <c r="G6" s="200"/>
      <c r="L6" s="148"/>
      <c r="M6" s="148"/>
      <c r="N6" s="148"/>
      <c r="O6" s="148"/>
      <c r="P6" s="148"/>
      <c r="Q6" s="148"/>
      <c r="R6" s="148"/>
    </row>
    <row r="7" spans="1:18" s="3" customFormat="1" ht="19.5" customHeight="1" thickBot="1">
      <c r="A7" s="5"/>
      <c r="B7" s="5"/>
      <c r="C7" s="5"/>
      <c r="D7" s="5"/>
      <c r="E7" s="5"/>
      <c r="F7" s="5"/>
      <c r="G7" s="4" t="s">
        <v>4</v>
      </c>
      <c r="L7" s="148"/>
      <c r="M7" s="148"/>
      <c r="N7" s="148"/>
      <c r="O7" s="148"/>
      <c r="P7" s="148"/>
      <c r="Q7" s="148"/>
      <c r="R7" s="148"/>
    </row>
    <row r="8" spans="1:18" s="6" customFormat="1">
      <c r="A8" s="186" t="s">
        <v>0</v>
      </c>
      <c r="B8" s="189" t="s">
        <v>5</v>
      </c>
      <c r="C8" s="192" t="s">
        <v>84</v>
      </c>
      <c r="D8" s="193"/>
      <c r="E8" s="193"/>
      <c r="F8" s="193"/>
      <c r="G8" s="194"/>
      <c r="L8" s="149"/>
      <c r="M8" s="149"/>
      <c r="N8" s="149"/>
      <c r="O8" s="149"/>
      <c r="P8" s="149"/>
      <c r="Q8" s="149"/>
      <c r="R8" s="149"/>
    </row>
    <row r="9" spans="1:18" ht="11.25" customHeight="1" thickBot="1">
      <c r="A9" s="187"/>
      <c r="B9" s="190"/>
      <c r="C9" s="183"/>
      <c r="D9" s="184"/>
      <c r="E9" s="184"/>
      <c r="F9" s="184"/>
      <c r="G9" s="185"/>
      <c r="L9" s="150"/>
      <c r="M9" s="150"/>
      <c r="N9" s="150"/>
      <c r="O9" s="150"/>
      <c r="P9" s="150"/>
      <c r="Q9" s="150"/>
      <c r="R9" s="150"/>
    </row>
    <row r="10" spans="1:18" ht="12" thickBot="1">
      <c r="A10" s="188"/>
      <c r="B10" s="191"/>
      <c r="C10" s="15" t="s">
        <v>6</v>
      </c>
      <c r="D10" s="15" t="s">
        <v>7</v>
      </c>
      <c r="E10" s="16" t="s">
        <v>8</v>
      </c>
      <c r="F10" s="16" t="s">
        <v>9</v>
      </c>
      <c r="G10" s="15" t="s">
        <v>10</v>
      </c>
      <c r="L10" s="150"/>
      <c r="M10" s="150"/>
      <c r="N10" s="150"/>
      <c r="O10" s="150"/>
      <c r="P10" s="150"/>
      <c r="Q10" s="150"/>
      <c r="R10" s="150"/>
    </row>
    <row r="11" spans="1:18" ht="12" thickBot="1">
      <c r="A11" s="15">
        <v>1</v>
      </c>
      <c r="B11" s="17">
        <f t="shared" ref="B11:G11" si="0">A11+1</f>
        <v>2</v>
      </c>
      <c r="C11" s="15">
        <f t="shared" si="0"/>
        <v>3</v>
      </c>
      <c r="D11" s="18">
        <f t="shared" si="0"/>
        <v>4</v>
      </c>
      <c r="E11" s="15">
        <f t="shared" si="0"/>
        <v>5</v>
      </c>
      <c r="F11" s="18">
        <f t="shared" si="0"/>
        <v>6</v>
      </c>
      <c r="G11" s="15">
        <f t="shared" si="0"/>
        <v>7</v>
      </c>
      <c r="L11" s="150"/>
      <c r="M11" s="150"/>
      <c r="N11" s="150"/>
      <c r="O11" s="150"/>
      <c r="P11" s="150"/>
      <c r="Q11" s="150"/>
      <c r="R11" s="150"/>
    </row>
    <row r="12" spans="1:18" s="8" customFormat="1">
      <c r="A12" s="36" t="s">
        <v>1</v>
      </c>
      <c r="B12" s="37" t="s">
        <v>11</v>
      </c>
      <c r="C12" s="38">
        <f>SUM(C13:C15)</f>
        <v>5.5179999999999998</v>
      </c>
      <c r="D12" s="39">
        <f>D13+D14+D15+D16</f>
        <v>5.5179999999999998</v>
      </c>
      <c r="E12" s="159"/>
      <c r="F12" s="39">
        <f>F13+F14+F15+F16</f>
        <v>0.10499999999999954</v>
      </c>
      <c r="G12" s="160"/>
      <c r="L12" s="151"/>
      <c r="M12" s="152"/>
      <c r="N12" s="152"/>
      <c r="O12" s="152"/>
      <c r="P12" s="152"/>
      <c r="Q12" s="152"/>
      <c r="R12" s="151"/>
    </row>
    <row r="13" spans="1:18" s="8" customFormat="1">
      <c r="A13" s="36"/>
      <c r="B13" s="37" t="s">
        <v>17</v>
      </c>
      <c r="C13" s="22"/>
      <c r="D13" s="31"/>
      <c r="E13" s="162"/>
      <c r="F13" s="31"/>
      <c r="G13" s="163"/>
      <c r="L13" s="151"/>
      <c r="M13" s="152"/>
      <c r="N13" s="152"/>
      <c r="O13" s="152"/>
      <c r="P13" s="152"/>
      <c r="Q13" s="152"/>
      <c r="R13" s="151"/>
    </row>
    <row r="14" spans="1:18" s="8" customFormat="1">
      <c r="A14" s="36"/>
      <c r="B14" s="37" t="s">
        <v>37</v>
      </c>
      <c r="C14" s="22">
        <f>SUM(D14:G14)</f>
        <v>5.5179999999999998</v>
      </c>
      <c r="D14" s="31">
        <v>5.5179999999999998</v>
      </c>
      <c r="E14" s="162"/>
      <c r="F14" s="31"/>
      <c r="G14" s="163"/>
      <c r="L14" s="151"/>
      <c r="M14" s="152"/>
      <c r="N14" s="152"/>
      <c r="O14" s="152"/>
      <c r="P14" s="152"/>
      <c r="Q14" s="152"/>
      <c r="R14" s="151"/>
    </row>
    <row r="15" spans="1:18" s="8" customFormat="1">
      <c r="A15" s="36"/>
      <c r="B15" s="37" t="s">
        <v>18</v>
      </c>
      <c r="C15" s="161"/>
      <c r="D15" s="162"/>
      <c r="E15" s="162"/>
      <c r="F15" s="31"/>
      <c r="G15" s="163"/>
      <c r="L15" s="151"/>
      <c r="M15" s="152"/>
      <c r="N15" s="152"/>
      <c r="O15" s="152"/>
      <c r="P15" s="152"/>
      <c r="Q15" s="152"/>
      <c r="R15" s="151"/>
    </row>
    <row r="16" spans="1:18" s="8" customFormat="1">
      <c r="A16" s="41" t="s">
        <v>12</v>
      </c>
      <c r="B16" s="42" t="s">
        <v>13</v>
      </c>
      <c r="C16" s="161"/>
      <c r="D16" s="162"/>
      <c r="E16" s="162"/>
      <c r="F16" s="31">
        <f>F18+F19+F20</f>
        <v>0.10499999999999954</v>
      </c>
      <c r="G16" s="163"/>
      <c r="L16" s="151"/>
      <c r="M16" s="152"/>
      <c r="N16" s="152"/>
      <c r="O16" s="152"/>
      <c r="P16" s="152"/>
      <c r="Q16" s="152"/>
      <c r="R16" s="151"/>
    </row>
    <row r="17" spans="1:18" s="8" customFormat="1">
      <c r="A17" s="41"/>
      <c r="B17" s="42" t="s">
        <v>14</v>
      </c>
      <c r="C17" s="164"/>
      <c r="D17" s="165"/>
      <c r="E17" s="165"/>
      <c r="F17" s="20"/>
      <c r="G17" s="166"/>
      <c r="L17" s="151"/>
      <c r="M17" s="153"/>
      <c r="N17" s="153"/>
      <c r="O17" s="153"/>
      <c r="P17" s="153"/>
      <c r="Q17" s="153"/>
      <c r="R17" s="151"/>
    </row>
    <row r="18" spans="1:18" s="8" customFormat="1">
      <c r="A18" s="41"/>
      <c r="B18" s="42" t="s">
        <v>7</v>
      </c>
      <c r="C18" s="164"/>
      <c r="D18" s="167"/>
      <c r="E18" s="167"/>
      <c r="F18" s="21">
        <f>D12-D21-D23</f>
        <v>0.10499999999999954</v>
      </c>
      <c r="G18" s="168"/>
      <c r="L18" s="151"/>
      <c r="M18" s="153"/>
      <c r="N18" s="154"/>
      <c r="O18" s="154"/>
      <c r="P18" s="154"/>
      <c r="Q18" s="154"/>
      <c r="R18" s="151"/>
    </row>
    <row r="19" spans="1:18" s="8" customFormat="1">
      <c r="A19" s="41"/>
      <c r="B19" s="42" t="s">
        <v>8</v>
      </c>
      <c r="C19" s="164"/>
      <c r="D19" s="167"/>
      <c r="E19" s="167"/>
      <c r="F19" s="21"/>
      <c r="G19" s="168"/>
      <c r="L19" s="151"/>
      <c r="M19" s="153"/>
      <c r="N19" s="154"/>
      <c r="O19" s="154"/>
      <c r="P19" s="154"/>
      <c r="Q19" s="154"/>
      <c r="R19" s="151"/>
    </row>
    <row r="20" spans="1:18" s="8" customFormat="1">
      <c r="A20" s="41"/>
      <c r="B20" s="42" t="s">
        <v>9</v>
      </c>
      <c r="C20" s="164"/>
      <c r="D20" s="167"/>
      <c r="E20" s="167"/>
      <c r="F20" s="21"/>
      <c r="G20" s="168"/>
      <c r="L20" s="151"/>
      <c r="M20" s="153"/>
      <c r="N20" s="154"/>
      <c r="O20" s="154"/>
      <c r="P20" s="154"/>
      <c r="Q20" s="154"/>
      <c r="R20" s="151"/>
    </row>
    <row r="21" spans="1:18" s="8" customFormat="1">
      <c r="A21" s="41" t="s">
        <v>2</v>
      </c>
      <c r="B21" s="42" t="s">
        <v>15</v>
      </c>
      <c r="C21" s="22">
        <f>D21+E21+F21+G21</f>
        <v>0.153</v>
      </c>
      <c r="D21" s="31">
        <v>0.14899999999999999</v>
      </c>
      <c r="E21" s="31"/>
      <c r="F21" s="31">
        <v>4.0000000000000001E-3</v>
      </c>
      <c r="G21" s="163"/>
      <c r="L21" s="151"/>
      <c r="M21" s="152"/>
      <c r="N21" s="152"/>
      <c r="O21" s="152"/>
      <c r="P21" s="152"/>
      <c r="Q21" s="152"/>
      <c r="R21" s="151"/>
    </row>
    <row r="22" spans="1:18" s="8" customFormat="1">
      <c r="A22" s="41"/>
      <c r="B22" s="42" t="s">
        <v>16</v>
      </c>
      <c r="C22" s="69">
        <f>C21/C12*100</f>
        <v>2.7727437477346863</v>
      </c>
      <c r="D22" s="24">
        <f>D21/D12*100</f>
        <v>2.7002537151141719</v>
      </c>
      <c r="E22" s="24"/>
      <c r="F22" s="24">
        <f>F21/F12*100</f>
        <v>3.8095238095238266</v>
      </c>
      <c r="G22" s="169"/>
      <c r="L22" s="151"/>
      <c r="M22" s="155"/>
      <c r="N22" s="155"/>
      <c r="O22" s="155"/>
      <c r="P22" s="155"/>
      <c r="Q22" s="155"/>
      <c r="R22" s="151"/>
    </row>
    <row r="23" spans="1:18" s="8" customFormat="1">
      <c r="A23" s="41" t="s">
        <v>25</v>
      </c>
      <c r="B23" s="42" t="s">
        <v>19</v>
      </c>
      <c r="C23" s="22">
        <f>SUM(D23:G23)</f>
        <v>5.2640000000000002</v>
      </c>
      <c r="D23" s="21">
        <v>5.2640000000000002</v>
      </c>
      <c r="E23" s="21"/>
      <c r="F23" s="21"/>
      <c r="G23" s="168"/>
      <c r="L23" s="151"/>
      <c r="M23" s="152"/>
      <c r="N23" s="154"/>
      <c r="O23" s="154"/>
      <c r="P23" s="154"/>
      <c r="Q23" s="154"/>
      <c r="R23" s="151"/>
    </row>
    <row r="24" spans="1:18" s="8" customFormat="1">
      <c r="A24" s="41"/>
      <c r="B24" s="42" t="s">
        <v>27</v>
      </c>
      <c r="C24" s="161"/>
      <c r="D24" s="21">
        <f>D12-D21-D23</f>
        <v>0.10499999999999954</v>
      </c>
      <c r="E24" s="167"/>
      <c r="F24" s="21">
        <f>F12-F21-F23</f>
        <v>0.10099999999999953</v>
      </c>
      <c r="G24" s="168"/>
      <c r="L24" s="151"/>
      <c r="M24" s="152"/>
      <c r="N24" s="154"/>
      <c r="O24" s="154"/>
      <c r="P24" s="154"/>
      <c r="Q24" s="154"/>
      <c r="R24" s="151"/>
    </row>
    <row r="25" spans="1:18" s="8" customFormat="1">
      <c r="A25" s="41" t="s">
        <v>3</v>
      </c>
      <c r="B25" s="42" t="s">
        <v>26</v>
      </c>
      <c r="C25" s="22">
        <f>SUM(D25:G25)</f>
        <v>0.10100000000000001</v>
      </c>
      <c r="D25" s="21"/>
      <c r="E25" s="21"/>
      <c r="F25" s="21">
        <f>F27+F28</f>
        <v>0.10100000000000001</v>
      </c>
      <c r="G25" s="168"/>
      <c r="L25" s="151"/>
      <c r="M25" s="152"/>
      <c r="N25" s="154"/>
      <c r="O25" s="154"/>
      <c r="P25" s="154"/>
      <c r="Q25" s="154"/>
      <c r="R25" s="151"/>
    </row>
    <row r="26" spans="1:18" s="8" customFormat="1">
      <c r="A26" s="41"/>
      <c r="B26" s="42" t="s">
        <v>21</v>
      </c>
      <c r="C26" s="22"/>
      <c r="D26" s="21"/>
      <c r="E26" s="21"/>
      <c r="F26" s="21"/>
      <c r="G26" s="168"/>
      <c r="L26" s="151"/>
      <c r="M26" s="152"/>
      <c r="N26" s="154"/>
      <c r="O26" s="154"/>
      <c r="P26" s="154"/>
      <c r="Q26" s="154"/>
      <c r="R26" s="151"/>
    </row>
    <row r="27" spans="1:18" s="8" customFormat="1">
      <c r="A27" s="41" t="s">
        <v>23</v>
      </c>
      <c r="B27" s="42" t="s">
        <v>20</v>
      </c>
      <c r="C27" s="22">
        <f>SUM(D27:G27)</f>
        <v>0.10100000000000001</v>
      </c>
      <c r="D27" s="20"/>
      <c r="E27" s="20"/>
      <c r="F27" s="20">
        <v>0.10100000000000001</v>
      </c>
      <c r="G27" s="166"/>
      <c r="L27" s="151"/>
      <c r="M27" s="152"/>
      <c r="N27" s="153"/>
      <c r="O27" s="153"/>
      <c r="P27" s="153"/>
      <c r="Q27" s="153"/>
      <c r="R27" s="151"/>
    </row>
    <row r="28" spans="1:18" s="8" customFormat="1" ht="12" thickBot="1">
      <c r="A28" s="43" t="s">
        <v>24</v>
      </c>
      <c r="B28" s="44" t="s">
        <v>22</v>
      </c>
      <c r="C28" s="170"/>
      <c r="D28" s="171"/>
      <c r="E28" s="171"/>
      <c r="F28" s="171"/>
      <c r="G28" s="172"/>
      <c r="L28" s="151"/>
      <c r="M28" s="151"/>
      <c r="N28" s="151"/>
      <c r="O28" s="151"/>
      <c r="P28" s="151"/>
      <c r="Q28" s="151"/>
      <c r="R28" s="151"/>
    </row>
    <row r="29" spans="1:18" s="30" customFormat="1" ht="12.75" customHeight="1" thickBot="1">
      <c r="A29" s="26"/>
      <c r="B29" s="27" t="s">
        <v>32</v>
      </c>
      <c r="C29" s="54"/>
      <c r="D29" s="28">
        <f>D13+D14+D15+D16-D21-D23-D25-E18-F18-G18</f>
        <v>0</v>
      </c>
      <c r="E29" s="28">
        <f>E13+E14+E15+E16-E21-E23-E25-F19-G19</f>
        <v>0</v>
      </c>
      <c r="F29" s="28">
        <f>F13+F14+F15+F16-F21-F23-F25-G20</f>
        <v>-4.7184478546569153E-16</v>
      </c>
      <c r="G29" s="29">
        <f>G12-G21-G23-G25</f>
        <v>0</v>
      </c>
      <c r="L29" s="156"/>
      <c r="M29" s="156"/>
      <c r="N29" s="156"/>
      <c r="O29" s="156"/>
      <c r="P29" s="156"/>
      <c r="Q29" s="156"/>
      <c r="R29" s="156"/>
    </row>
    <row r="30" spans="1:18" s="30" customFormat="1" ht="12.75">
      <c r="A30" s="66" t="s">
        <v>38</v>
      </c>
      <c r="B30" s="67"/>
      <c r="C30" s="67"/>
      <c r="D30" s="68"/>
      <c r="E30" s="68"/>
      <c r="F30" s="68"/>
      <c r="G30" s="68"/>
      <c r="L30" s="156"/>
      <c r="M30" s="156"/>
      <c r="N30" s="156"/>
      <c r="O30" s="156"/>
      <c r="P30" s="156"/>
      <c r="Q30" s="156"/>
      <c r="R30" s="156"/>
    </row>
    <row r="31" spans="1:18" ht="36.75" customHeight="1">
      <c r="B31" s="138" t="s">
        <v>28</v>
      </c>
      <c r="C31" s="131"/>
      <c r="D31" s="131"/>
      <c r="E31" s="138" t="s">
        <v>30</v>
      </c>
      <c r="L31" s="150"/>
      <c r="M31" s="150"/>
      <c r="N31" s="150"/>
      <c r="O31" s="150"/>
      <c r="P31" s="150"/>
      <c r="Q31" s="150"/>
      <c r="R31" s="150"/>
    </row>
    <row r="32" spans="1:18" ht="15.75">
      <c r="B32" s="11" t="s">
        <v>39</v>
      </c>
      <c r="E32" s="11" t="s">
        <v>36</v>
      </c>
      <c r="L32" s="150"/>
      <c r="M32" s="150"/>
      <c r="N32" s="150"/>
      <c r="O32" s="150"/>
      <c r="P32" s="150"/>
      <c r="Q32" s="150"/>
      <c r="R32" s="150"/>
    </row>
    <row r="33" spans="2:7">
      <c r="B33" s="12"/>
      <c r="D33" s="8"/>
      <c r="E33" s="14"/>
    </row>
    <row r="34" spans="2:7" ht="15.75">
      <c r="B34" s="11" t="s">
        <v>40</v>
      </c>
      <c r="E34" s="11" t="s">
        <v>75</v>
      </c>
    </row>
    <row r="35" spans="2:7" ht="18" customHeight="1">
      <c r="B35" s="13" t="s">
        <v>29</v>
      </c>
      <c r="D35" s="11" t="s">
        <v>31</v>
      </c>
    </row>
    <row r="36" spans="2:7">
      <c r="C36" s="58"/>
      <c r="D36" s="58"/>
      <c r="E36" s="58"/>
      <c r="F36" s="58"/>
      <c r="G36" s="58"/>
    </row>
    <row r="37" spans="2:7">
      <c r="C37" s="58"/>
      <c r="D37" s="58"/>
      <c r="E37" s="58"/>
      <c r="F37" s="58"/>
      <c r="G37" s="58"/>
    </row>
    <row r="38" spans="2:7">
      <c r="C38" s="58"/>
      <c r="D38" s="58"/>
      <c r="E38" s="58"/>
      <c r="F38" s="58"/>
      <c r="G38" s="58"/>
    </row>
    <row r="39" spans="2:7">
      <c r="C39" s="58"/>
      <c r="D39" s="58"/>
      <c r="E39" s="58"/>
      <c r="F39" s="58"/>
      <c r="G39" s="58"/>
    </row>
    <row r="40" spans="2:7">
      <c r="C40" s="58"/>
      <c r="D40" s="58"/>
      <c r="E40" s="58"/>
      <c r="F40" s="58"/>
      <c r="G40" s="58"/>
    </row>
    <row r="41" spans="2:7">
      <c r="C41" s="58"/>
      <c r="D41" s="59"/>
      <c r="E41" s="59"/>
      <c r="F41" s="59"/>
      <c r="G41" s="58"/>
    </row>
    <row r="42" spans="2:7">
      <c r="C42" s="58"/>
      <c r="D42" s="58"/>
      <c r="E42" s="58"/>
      <c r="F42" s="58"/>
      <c r="G42" s="58"/>
    </row>
    <row r="43" spans="2:7">
      <c r="C43" s="58"/>
      <c r="D43" s="58"/>
      <c r="E43" s="58"/>
      <c r="F43" s="58"/>
      <c r="G43" s="58"/>
    </row>
    <row r="44" spans="2:7">
      <c r="C44" s="58"/>
      <c r="D44" s="58"/>
      <c r="E44" s="58"/>
      <c r="F44" s="58"/>
      <c r="G44" s="58"/>
    </row>
    <row r="45" spans="2:7">
      <c r="C45" s="58"/>
      <c r="D45" s="58"/>
      <c r="E45" s="58"/>
      <c r="F45" s="58"/>
      <c r="G45" s="58"/>
    </row>
    <row r="46" spans="2:7">
      <c r="C46" s="58"/>
      <c r="D46" s="58"/>
      <c r="E46" s="58"/>
      <c r="F46" s="58"/>
      <c r="G46" s="58"/>
    </row>
  </sheetData>
  <sheetProtection formatCells="0" formatColumns="0" formatRows="0" insertColumns="0" insertRows="0" insertHyperlinks="0" deleteColumns="0" deleteRows="0" sort="0" autoFilter="0" pivotTables="0"/>
  <protectedRanges>
    <protectedRange sqref="D18:G20 D24:G26 N18:Q20 N24:Q26" name="Диапазон1"/>
    <protectedRange sqref="D28:G28" name="Диапазон1_2"/>
    <protectedRange sqref="D23:E23 N23:O23" name="Диапазон1_3"/>
    <protectedRange sqref="F23:G23 P23:Q23" name="Диапазон1_1_1"/>
  </protectedRanges>
  <mergeCells count="9">
    <mergeCell ref="E1:I1"/>
    <mergeCell ref="E2:J2"/>
    <mergeCell ref="E3:I3"/>
    <mergeCell ref="F5:G5"/>
    <mergeCell ref="A8:A10"/>
    <mergeCell ref="B8:B10"/>
    <mergeCell ref="C8:G8"/>
    <mergeCell ref="A6:G6"/>
    <mergeCell ref="C9:G9"/>
  </mergeCells>
  <phoneticPr fontId="0" type="noConversion"/>
  <pageMargins left="0.78740157480314965" right="0.39370078740157483" top="0.19685039370078741" bottom="0.19685039370078741" header="0.31496062992125984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0" zoomScaleSheetLayoutView="70" workbookViewId="0">
      <selection activeCell="B37" sqref="B37:Y65"/>
    </sheetView>
  </sheetViews>
  <sheetFormatPr defaultRowHeight="15"/>
  <cols>
    <col min="1" max="1" width="6.140625" style="111" customWidth="1"/>
    <col min="2" max="2" width="29.140625" style="80" customWidth="1"/>
    <col min="3" max="3" width="12.85546875" style="80" customWidth="1"/>
    <col min="4" max="4" width="15.7109375" style="80" hidden="1" customWidth="1"/>
    <col min="5" max="5" width="16.85546875" style="80" hidden="1" customWidth="1"/>
    <col min="6" max="6" width="13.85546875" style="80" customWidth="1"/>
    <col min="7" max="9" width="13.140625" style="80" customWidth="1"/>
    <col min="10" max="10" width="13.7109375" style="80" customWidth="1"/>
    <col min="11" max="22" width="13.140625" style="80" customWidth="1"/>
    <col min="23" max="23" width="14.140625" style="80" customWidth="1"/>
    <col min="24" max="24" width="17.5703125" style="80" customWidth="1"/>
    <col min="25" max="25" width="10.28515625" style="80" bestFit="1" customWidth="1"/>
    <col min="26" max="26" width="10.85546875" style="80" bestFit="1" customWidth="1"/>
    <col min="27" max="16384" width="9.140625" style="80"/>
  </cols>
  <sheetData>
    <row r="1" spans="1:27" ht="22.5">
      <c r="Q1" s="201" t="s">
        <v>76</v>
      </c>
      <c r="R1" s="201"/>
      <c r="S1" s="201"/>
      <c r="T1" s="201"/>
      <c r="U1" s="201"/>
    </row>
    <row r="2" spans="1:27" s="71" customFormat="1" ht="20.25" hidden="1" customHeight="1">
      <c r="A2" s="70"/>
      <c r="P2" s="72" t="s">
        <v>41</v>
      </c>
      <c r="Q2" s="202" t="s">
        <v>77</v>
      </c>
      <c r="R2" s="202"/>
      <c r="S2" s="202"/>
      <c r="T2" s="202"/>
      <c r="U2" s="202"/>
    </row>
    <row r="3" spans="1:27" s="71" customFormat="1" ht="20.25" hidden="1" customHeight="1">
      <c r="A3" s="70"/>
      <c r="P3" s="72" t="s">
        <v>42</v>
      </c>
      <c r="Q3" s="203" t="s">
        <v>78</v>
      </c>
      <c r="R3" s="203"/>
      <c r="S3" s="203"/>
      <c r="T3" s="203"/>
      <c r="U3" s="203"/>
      <c r="V3" s="72"/>
    </row>
    <row r="4" spans="1:27" s="71" customFormat="1" ht="20.25" hidden="1">
      <c r="A4" s="70"/>
      <c r="P4" s="72" t="s">
        <v>43</v>
      </c>
      <c r="T4" s="72"/>
      <c r="U4" s="72"/>
      <c r="V4" s="72"/>
    </row>
    <row r="5" spans="1:27" s="71" customFormat="1" ht="18.75">
      <c r="A5" s="70"/>
      <c r="Q5" s="202" t="s">
        <v>83</v>
      </c>
      <c r="R5" s="202"/>
      <c r="S5" s="202"/>
      <c r="T5" s="202"/>
      <c r="U5" s="202"/>
      <c r="V5" s="204"/>
    </row>
    <row r="6" spans="1:27" s="71" customFormat="1" ht="18.75">
      <c r="A6" s="70"/>
      <c r="Q6" s="203" t="s">
        <v>79</v>
      </c>
      <c r="R6" s="203"/>
      <c r="S6" s="203"/>
      <c r="T6" s="203"/>
      <c r="U6" s="203"/>
    </row>
    <row r="7" spans="1:27" s="71" customFormat="1" ht="20.25">
      <c r="A7" s="70"/>
      <c r="T7" s="129"/>
    </row>
    <row r="8" spans="1:27" s="73" customFormat="1" ht="27">
      <c r="A8" s="212" t="s">
        <v>92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213"/>
      <c r="Q8" s="213"/>
      <c r="R8" s="213"/>
      <c r="S8" s="213"/>
      <c r="T8" s="213"/>
      <c r="U8" s="213"/>
      <c r="V8" s="213"/>
    </row>
    <row r="9" spans="1:27" ht="15.7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7"/>
      <c r="P9" s="77"/>
      <c r="Q9" s="77"/>
      <c r="R9" s="77"/>
      <c r="S9" s="77"/>
      <c r="T9" s="77"/>
      <c r="U9" s="77"/>
      <c r="V9" s="78"/>
      <c r="W9" s="79"/>
    </row>
    <row r="10" spans="1:27" s="86" customFormat="1" ht="31.5">
      <c r="A10" s="81" t="s">
        <v>44</v>
      </c>
      <c r="B10" s="82" t="s">
        <v>45</v>
      </c>
      <c r="C10" s="83" t="s">
        <v>46</v>
      </c>
      <c r="D10" s="84" t="s">
        <v>47</v>
      </c>
      <c r="E10" s="84" t="s">
        <v>48</v>
      </c>
      <c r="F10" s="84" t="s">
        <v>87</v>
      </c>
      <c r="G10" s="84" t="s">
        <v>88</v>
      </c>
      <c r="H10" s="84" t="s">
        <v>89</v>
      </c>
      <c r="I10" s="84" t="s">
        <v>90</v>
      </c>
      <c r="J10" s="84" t="s">
        <v>91</v>
      </c>
      <c r="K10" s="85" t="s">
        <v>49</v>
      </c>
      <c r="L10" s="85" t="s">
        <v>50</v>
      </c>
      <c r="M10" s="85" t="s">
        <v>51</v>
      </c>
      <c r="N10" s="85" t="s">
        <v>52</v>
      </c>
      <c r="O10" s="85" t="s">
        <v>53</v>
      </c>
      <c r="P10" s="85" t="s">
        <v>54</v>
      </c>
      <c r="Q10" s="85" t="s">
        <v>55</v>
      </c>
      <c r="R10" s="85" t="s">
        <v>56</v>
      </c>
      <c r="S10" s="85" t="s">
        <v>57</v>
      </c>
      <c r="T10" s="85" t="s">
        <v>58</v>
      </c>
      <c r="U10" s="85" t="s">
        <v>59</v>
      </c>
      <c r="V10" s="85" t="s">
        <v>60</v>
      </c>
    </row>
    <row r="11" spans="1:27" ht="29.25" customHeight="1">
      <c r="A11" s="210">
        <v>1</v>
      </c>
      <c r="B11" s="211" t="s">
        <v>61</v>
      </c>
      <c r="C11" s="87" t="s">
        <v>62</v>
      </c>
      <c r="D11" s="88">
        <f>D13+D16</f>
        <v>0</v>
      </c>
      <c r="E11" s="88">
        <f>E13+E16</f>
        <v>0</v>
      </c>
      <c r="F11" s="173">
        <v>6.45</v>
      </c>
      <c r="G11" s="173">
        <v>1.8809999999999998</v>
      </c>
      <c r="H11" s="173">
        <v>1.3260000000000001</v>
      </c>
      <c r="I11" s="173">
        <v>1.325</v>
      </c>
      <c r="J11" s="173">
        <v>1.9180000000000001</v>
      </c>
      <c r="K11" s="173">
        <v>0.63</v>
      </c>
      <c r="L11" s="173">
        <v>0.60099999999999998</v>
      </c>
      <c r="M11" s="173">
        <v>0.65</v>
      </c>
      <c r="N11" s="173">
        <v>0.46</v>
      </c>
      <c r="O11" s="173">
        <v>0.46</v>
      </c>
      <c r="P11" s="173">
        <v>0.40600000000000003</v>
      </c>
      <c r="Q11" s="173">
        <v>0.42</v>
      </c>
      <c r="R11" s="173">
        <v>0.44</v>
      </c>
      <c r="S11" s="173">
        <v>0.46500000000000002</v>
      </c>
      <c r="T11" s="173">
        <v>0.59</v>
      </c>
      <c r="U11" s="173">
        <v>0.61899999999999999</v>
      </c>
      <c r="V11" s="173">
        <v>0.70900000000000007</v>
      </c>
      <c r="W11" s="89"/>
      <c r="X11" s="90"/>
      <c r="Y11" s="90"/>
      <c r="Z11" s="91"/>
    </row>
    <row r="12" spans="1:27" ht="29.25" customHeight="1">
      <c r="A12" s="210"/>
      <c r="B12" s="211"/>
      <c r="C12" s="92" t="s">
        <v>33</v>
      </c>
      <c r="D12" s="93"/>
      <c r="E12" s="93"/>
      <c r="F12" s="173">
        <v>1.2270000000000001</v>
      </c>
      <c r="G12" s="173">
        <v>1.4950000000000001</v>
      </c>
      <c r="H12" s="173">
        <v>0.93600000000000005</v>
      </c>
      <c r="I12" s="173">
        <v>0.91400000000000003</v>
      </c>
      <c r="J12" s="173">
        <v>1.5629999999999999</v>
      </c>
      <c r="K12" s="173">
        <v>1.4969999999999999</v>
      </c>
      <c r="L12" s="173">
        <v>1.498</v>
      </c>
      <c r="M12" s="173">
        <v>1.49</v>
      </c>
      <c r="N12" s="173">
        <v>0.95300000000000007</v>
      </c>
      <c r="O12" s="173">
        <v>0.95400000000000007</v>
      </c>
      <c r="P12" s="173">
        <v>0.90200000000000002</v>
      </c>
      <c r="Q12" s="173">
        <v>0.85399999999999998</v>
      </c>
      <c r="R12" s="173">
        <v>0.90500000000000003</v>
      </c>
      <c r="S12" s="173">
        <v>0.98199999999999998</v>
      </c>
      <c r="T12" s="173">
        <v>1.446</v>
      </c>
      <c r="U12" s="173">
        <v>1.5449999999999999</v>
      </c>
      <c r="V12" s="173">
        <v>1.698</v>
      </c>
      <c r="W12" s="89"/>
      <c r="X12" s="90"/>
      <c r="Y12" s="90"/>
      <c r="Z12" s="91"/>
      <c r="AA12" s="94"/>
    </row>
    <row r="13" spans="1:27" ht="29.25" customHeight="1">
      <c r="A13" s="210">
        <v>2</v>
      </c>
      <c r="B13" s="211" t="s">
        <v>63</v>
      </c>
      <c r="C13" s="87" t="s">
        <v>62</v>
      </c>
      <c r="D13" s="95"/>
      <c r="E13" s="95"/>
      <c r="F13" s="173">
        <v>0.19900000000000001</v>
      </c>
      <c r="G13" s="174">
        <v>5.7999999999999996E-2</v>
      </c>
      <c r="H13" s="174">
        <v>4.1000000000000002E-2</v>
      </c>
      <c r="I13" s="174">
        <v>4.1000000000000002E-2</v>
      </c>
      <c r="J13" s="174">
        <v>5.8999999999999997E-2</v>
      </c>
      <c r="K13" s="173">
        <v>1.9E-2</v>
      </c>
      <c r="L13" s="173">
        <v>1.9E-2</v>
      </c>
      <c r="M13" s="173">
        <v>0.02</v>
      </c>
      <c r="N13" s="173">
        <v>1.4E-2</v>
      </c>
      <c r="O13" s="173">
        <v>1.4E-2</v>
      </c>
      <c r="P13" s="173">
        <v>1.3000000000000001E-2</v>
      </c>
      <c r="Q13" s="173">
        <v>1.2999999999999999E-2</v>
      </c>
      <c r="R13" s="173">
        <v>1.4E-2</v>
      </c>
      <c r="S13" s="173">
        <v>1.4E-2</v>
      </c>
      <c r="T13" s="173">
        <v>1.7999999999999999E-2</v>
      </c>
      <c r="U13" s="173">
        <v>1.9E-2</v>
      </c>
      <c r="V13" s="173">
        <v>2.1999999999999999E-2</v>
      </c>
      <c r="W13" s="89"/>
      <c r="X13" s="90"/>
      <c r="Y13" s="90"/>
      <c r="Z13" s="91"/>
    </row>
    <row r="14" spans="1:27" ht="29.25" customHeight="1">
      <c r="A14" s="210"/>
      <c r="B14" s="211"/>
      <c r="C14" s="92" t="s">
        <v>33</v>
      </c>
      <c r="D14" s="95"/>
      <c r="E14" s="95"/>
      <c r="F14" s="173">
        <v>3.7999999999999999E-2</v>
      </c>
      <c r="G14" s="174">
        <v>4.3999999999999997E-2</v>
      </c>
      <c r="H14" s="174">
        <v>3.1E-2</v>
      </c>
      <c r="I14" s="174">
        <v>3.2000000000000001E-2</v>
      </c>
      <c r="J14" s="174">
        <v>4.4999999999999998E-2</v>
      </c>
      <c r="K14" s="173">
        <v>4.2999999999999997E-2</v>
      </c>
      <c r="L14" s="173">
        <v>4.3999999999999997E-2</v>
      </c>
      <c r="M14" s="173">
        <v>4.5999999999999999E-2</v>
      </c>
      <c r="N14" s="173">
        <v>3.2000000000000001E-2</v>
      </c>
      <c r="O14" s="173">
        <v>3.2000000000000001E-2</v>
      </c>
      <c r="P14" s="173">
        <v>0.03</v>
      </c>
      <c r="Q14" s="173">
        <v>0.03</v>
      </c>
      <c r="R14" s="173">
        <v>3.3000000000000002E-2</v>
      </c>
      <c r="S14" s="173">
        <v>3.2000000000000001E-2</v>
      </c>
      <c r="T14" s="173">
        <v>4.1000000000000002E-2</v>
      </c>
      <c r="U14" s="173">
        <v>4.2999999999999997E-2</v>
      </c>
      <c r="V14" s="173">
        <v>0.05</v>
      </c>
      <c r="W14" s="89"/>
      <c r="X14" s="90"/>
      <c r="Y14" s="90"/>
      <c r="Z14" s="91"/>
    </row>
    <row r="15" spans="1:27" ht="46.5" customHeight="1">
      <c r="A15" s="96">
        <v>3</v>
      </c>
      <c r="B15" s="97" t="s">
        <v>64</v>
      </c>
      <c r="C15" s="92" t="s">
        <v>65</v>
      </c>
      <c r="D15" s="98"/>
      <c r="E15" s="98"/>
      <c r="F15" s="178">
        <v>3.0800000000000001E-2</v>
      </c>
      <c r="G15" s="178">
        <v>3.0834662413609784E-2</v>
      </c>
      <c r="H15" s="178">
        <v>3.0920060331825039E-2</v>
      </c>
      <c r="I15" s="178">
        <v>3.0943396226415096E-2</v>
      </c>
      <c r="J15" s="178">
        <v>3.0761209593326379E-2</v>
      </c>
      <c r="K15" s="178">
        <v>3.0158730158730159E-2</v>
      </c>
      <c r="L15" s="178">
        <v>3.1613976705490848E-2</v>
      </c>
      <c r="M15" s="178">
        <v>3.0769230769230767E-2</v>
      </c>
      <c r="N15" s="178">
        <v>3.043478260869565E-2</v>
      </c>
      <c r="O15" s="178">
        <v>3.043478260869565E-2</v>
      </c>
      <c r="P15" s="178">
        <v>3.2019704433497539E-2</v>
      </c>
      <c r="Q15" s="178">
        <v>3.0952380952380953E-2</v>
      </c>
      <c r="R15" s="178">
        <v>3.1818181818181822E-2</v>
      </c>
      <c r="S15" s="178">
        <v>3.0107526881720428E-2</v>
      </c>
      <c r="T15" s="178">
        <v>3.0508474576271184E-2</v>
      </c>
      <c r="U15" s="178">
        <v>3.0694668820678513E-2</v>
      </c>
      <c r="V15" s="178">
        <v>3.1029619181946397E-2</v>
      </c>
      <c r="W15" s="89"/>
      <c r="X15" s="90"/>
      <c r="Y15" s="90"/>
      <c r="Z15" s="91"/>
    </row>
    <row r="16" spans="1:27" ht="29.25" customHeight="1">
      <c r="A16" s="210">
        <v>4</v>
      </c>
      <c r="B16" s="211" t="s">
        <v>66</v>
      </c>
      <c r="C16" s="87" t="s">
        <v>62</v>
      </c>
      <c r="D16" s="99">
        <f>D19+D21+D23</f>
        <v>0</v>
      </c>
      <c r="E16" s="99">
        <f>E19+E21+E23</f>
        <v>0</v>
      </c>
      <c r="F16" s="173">
        <v>6.2509999999999994</v>
      </c>
      <c r="G16" s="179">
        <v>1.823</v>
      </c>
      <c r="H16" s="179">
        <v>1.2849999999999999</v>
      </c>
      <c r="I16" s="179">
        <v>1.284</v>
      </c>
      <c r="J16" s="179">
        <v>1.859</v>
      </c>
      <c r="K16" s="173">
        <v>0.61099999999999999</v>
      </c>
      <c r="L16" s="173">
        <v>0.58199999999999996</v>
      </c>
      <c r="M16" s="173">
        <v>0.63</v>
      </c>
      <c r="N16" s="173">
        <v>0.44600000000000001</v>
      </c>
      <c r="O16" s="173">
        <v>0.44600000000000001</v>
      </c>
      <c r="P16" s="173">
        <v>0.39300000000000002</v>
      </c>
      <c r="Q16" s="173">
        <v>0.40699999999999997</v>
      </c>
      <c r="R16" s="173">
        <v>0.42599999999999999</v>
      </c>
      <c r="S16" s="173">
        <v>0.45100000000000001</v>
      </c>
      <c r="T16" s="173">
        <v>0.57199999999999995</v>
      </c>
      <c r="U16" s="173">
        <v>0.6</v>
      </c>
      <c r="V16" s="173">
        <v>0.68700000000000006</v>
      </c>
      <c r="W16" s="89"/>
      <c r="X16" s="90"/>
      <c r="Y16" s="90"/>
      <c r="Z16" s="124"/>
    </row>
    <row r="17" spans="1:26" ht="15.75">
      <c r="A17" s="210"/>
      <c r="B17" s="211"/>
      <c r="C17" s="92" t="s">
        <v>33</v>
      </c>
      <c r="D17" s="100"/>
      <c r="E17" s="100"/>
      <c r="F17" s="173">
        <v>1.1890000000000001</v>
      </c>
      <c r="G17" s="179">
        <v>1.4510000000000001</v>
      </c>
      <c r="H17" s="179">
        <v>0.90500000000000003</v>
      </c>
      <c r="I17" s="179">
        <v>0.88200000000000001</v>
      </c>
      <c r="J17" s="179">
        <v>1.518</v>
      </c>
      <c r="K17" s="173">
        <v>1.454</v>
      </c>
      <c r="L17" s="173">
        <v>1.454</v>
      </c>
      <c r="M17" s="173">
        <v>1.444</v>
      </c>
      <c r="N17" s="173">
        <v>0.92100000000000004</v>
      </c>
      <c r="O17" s="173">
        <v>0.92200000000000004</v>
      </c>
      <c r="P17" s="173">
        <v>0.872</v>
      </c>
      <c r="Q17" s="173">
        <v>0.82399999999999995</v>
      </c>
      <c r="R17" s="173">
        <v>0.872</v>
      </c>
      <c r="S17" s="173">
        <v>0.95</v>
      </c>
      <c r="T17" s="173">
        <v>1.405</v>
      </c>
      <c r="U17" s="173">
        <v>1.502</v>
      </c>
      <c r="V17" s="173">
        <v>1.6479999999999999</v>
      </c>
      <c r="W17" s="89"/>
      <c r="X17" s="90"/>
      <c r="Y17" s="90"/>
      <c r="Z17" s="124"/>
    </row>
    <row r="18" spans="1:26" ht="15.75">
      <c r="A18" s="101"/>
      <c r="B18" s="102" t="s">
        <v>67</v>
      </c>
      <c r="C18" s="92"/>
      <c r="D18" s="100"/>
      <c r="E18" s="100"/>
      <c r="F18" s="157"/>
      <c r="G18" s="180"/>
      <c r="H18" s="180"/>
      <c r="I18" s="180"/>
      <c r="J18" s="180"/>
      <c r="K18" s="157"/>
      <c r="L18" s="157"/>
      <c r="M18" s="157"/>
      <c r="N18" s="157"/>
      <c r="O18" s="158"/>
      <c r="P18" s="158"/>
      <c r="Q18" s="158"/>
      <c r="R18" s="158"/>
      <c r="S18" s="158"/>
      <c r="T18" s="158"/>
      <c r="U18" s="158"/>
      <c r="V18" s="158"/>
      <c r="W18" s="89"/>
      <c r="X18" s="90"/>
      <c r="Y18" s="90"/>
      <c r="Z18" s="91"/>
    </row>
    <row r="19" spans="1:26" ht="15.75">
      <c r="A19" s="205">
        <v>4.0999999999999996</v>
      </c>
      <c r="B19" s="207" t="s">
        <v>68</v>
      </c>
      <c r="C19" s="87" t="s">
        <v>62</v>
      </c>
      <c r="D19" s="103"/>
      <c r="E19" s="103"/>
      <c r="F19" s="173">
        <v>6.1280000000000001</v>
      </c>
      <c r="G19" s="180">
        <v>1.7919999999999998</v>
      </c>
      <c r="H19" s="180">
        <v>1.2549999999999999</v>
      </c>
      <c r="I19" s="180">
        <v>1.254</v>
      </c>
      <c r="J19" s="180">
        <v>1.827</v>
      </c>
      <c r="K19" s="174">
        <v>0.6</v>
      </c>
      <c r="L19" s="174">
        <v>0.57199999999999995</v>
      </c>
      <c r="M19" s="174">
        <v>0.62</v>
      </c>
      <c r="N19" s="174">
        <v>0.436</v>
      </c>
      <c r="O19" s="174">
        <v>0.436</v>
      </c>
      <c r="P19" s="174">
        <v>0.38300000000000001</v>
      </c>
      <c r="Q19" s="174">
        <v>0.39699999999999996</v>
      </c>
      <c r="R19" s="174">
        <v>0.41599999999999998</v>
      </c>
      <c r="S19" s="174">
        <v>0.441</v>
      </c>
      <c r="T19" s="174">
        <v>0.56199999999999994</v>
      </c>
      <c r="U19" s="174">
        <v>0.58899999999999997</v>
      </c>
      <c r="V19" s="174">
        <v>0.67600000000000005</v>
      </c>
      <c r="W19" s="89"/>
      <c r="X19" s="90"/>
      <c r="Y19" s="90"/>
      <c r="Z19" s="124"/>
    </row>
    <row r="20" spans="1:26" ht="15.75">
      <c r="A20" s="205"/>
      <c r="B20" s="208"/>
      <c r="C20" s="92" t="s">
        <v>33</v>
      </c>
      <c r="D20" s="104"/>
      <c r="E20" s="104"/>
      <c r="F20" s="173">
        <v>1.1659999999999999</v>
      </c>
      <c r="G20" s="180">
        <v>1.429</v>
      </c>
      <c r="H20" s="180">
        <v>0.88100000000000001</v>
      </c>
      <c r="I20" s="180">
        <v>0.86</v>
      </c>
      <c r="J20" s="180">
        <v>1.4950000000000001</v>
      </c>
      <c r="K20" s="173">
        <v>1.4430000000000001</v>
      </c>
      <c r="L20" s="173">
        <v>1.43</v>
      </c>
      <c r="M20" s="173">
        <v>1.413</v>
      </c>
      <c r="N20" s="173">
        <v>0.89700000000000002</v>
      </c>
      <c r="O20" s="173">
        <v>0.89800000000000002</v>
      </c>
      <c r="P20" s="173">
        <v>0.84799999999999998</v>
      </c>
      <c r="Q20" s="173">
        <v>0.80199999999999994</v>
      </c>
      <c r="R20" s="173">
        <v>0.84899999999999998</v>
      </c>
      <c r="S20" s="173">
        <v>0.92799999999999994</v>
      </c>
      <c r="T20" s="173">
        <v>1.3820000000000001</v>
      </c>
      <c r="U20" s="173">
        <v>1.478</v>
      </c>
      <c r="V20" s="173">
        <v>1.6239999999999999</v>
      </c>
      <c r="W20" s="89"/>
      <c r="X20" s="90"/>
      <c r="Y20" s="90"/>
      <c r="Z20" s="124"/>
    </row>
    <row r="21" spans="1:26" ht="15.75">
      <c r="A21" s="205">
        <v>4.2</v>
      </c>
      <c r="B21" s="207" t="s">
        <v>69</v>
      </c>
      <c r="C21" s="145" t="s">
        <v>62</v>
      </c>
      <c r="D21" s="146"/>
      <c r="E21" s="146"/>
      <c r="F21" s="177">
        <v>0.123</v>
      </c>
      <c r="G21" s="181">
        <v>3.1E-2</v>
      </c>
      <c r="H21" s="181">
        <v>0.03</v>
      </c>
      <c r="I21" s="181">
        <v>0.03</v>
      </c>
      <c r="J21" s="181">
        <v>3.2000000000000001E-2</v>
      </c>
      <c r="K21" s="176">
        <v>1.0999999999999999E-2</v>
      </c>
      <c r="L21" s="176">
        <v>0.01</v>
      </c>
      <c r="M21" s="176">
        <v>0.01</v>
      </c>
      <c r="N21" s="176">
        <v>0.01</v>
      </c>
      <c r="O21" s="176">
        <v>0.01</v>
      </c>
      <c r="P21" s="176">
        <v>0.01</v>
      </c>
      <c r="Q21" s="176">
        <v>0.01</v>
      </c>
      <c r="R21" s="176">
        <v>0.01</v>
      </c>
      <c r="S21" s="176">
        <v>0.01</v>
      </c>
      <c r="T21" s="176">
        <v>0.01</v>
      </c>
      <c r="U21" s="176">
        <v>1.0999999999999999E-2</v>
      </c>
      <c r="V21" s="176">
        <v>1.0999999999999999E-2</v>
      </c>
      <c r="W21" s="89"/>
      <c r="X21" s="90"/>
      <c r="Y21" s="90"/>
      <c r="Z21" s="124"/>
    </row>
    <row r="22" spans="1:26" ht="15.75">
      <c r="A22" s="205"/>
      <c r="B22" s="209"/>
      <c r="C22" s="147" t="s">
        <v>33</v>
      </c>
      <c r="D22" s="146"/>
      <c r="E22" s="146"/>
      <c r="F22" s="177">
        <v>2.3E-2</v>
      </c>
      <c r="G22" s="181">
        <v>2.1999999999999999E-2</v>
      </c>
      <c r="H22" s="181">
        <v>2.4E-2</v>
      </c>
      <c r="I22" s="181">
        <v>2.1999999999999999E-2</v>
      </c>
      <c r="J22" s="181">
        <v>2.4E-2</v>
      </c>
      <c r="K22" s="177">
        <v>1.1000000000000001E-2</v>
      </c>
      <c r="L22" s="177">
        <v>2.4E-2</v>
      </c>
      <c r="M22" s="177">
        <v>3.1E-2</v>
      </c>
      <c r="N22" s="177">
        <v>2.4E-2</v>
      </c>
      <c r="O22" s="177">
        <v>2.4E-2</v>
      </c>
      <c r="P22" s="177">
        <v>2.4E-2</v>
      </c>
      <c r="Q22" s="177">
        <v>2.1999999999999999E-2</v>
      </c>
      <c r="R22" s="177">
        <v>2.3E-2</v>
      </c>
      <c r="S22" s="177">
        <v>2.1999999999999999E-2</v>
      </c>
      <c r="T22" s="177">
        <v>2.3E-2</v>
      </c>
      <c r="U22" s="177">
        <v>2.4E-2</v>
      </c>
      <c r="V22" s="177">
        <v>2.4E-2</v>
      </c>
      <c r="W22" s="89"/>
      <c r="X22" s="90"/>
      <c r="Y22" s="90"/>
      <c r="Z22" s="124"/>
    </row>
    <row r="23" spans="1:26" ht="15.75">
      <c r="A23" s="205">
        <v>4.3</v>
      </c>
      <c r="B23" s="207" t="s">
        <v>70</v>
      </c>
      <c r="C23" s="87" t="s">
        <v>62</v>
      </c>
      <c r="D23" s="104"/>
      <c r="E23" s="104"/>
      <c r="F23" s="173">
        <v>0</v>
      </c>
      <c r="G23" s="180">
        <v>0</v>
      </c>
      <c r="H23" s="180">
        <v>0</v>
      </c>
      <c r="I23" s="180">
        <v>0</v>
      </c>
      <c r="J23" s="180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89"/>
      <c r="X23" s="90"/>
      <c r="Y23" s="90"/>
      <c r="Z23" s="124"/>
    </row>
    <row r="24" spans="1:26" ht="15.75">
      <c r="A24" s="205"/>
      <c r="B24" s="209"/>
      <c r="C24" s="92" t="s">
        <v>33</v>
      </c>
      <c r="D24" s="104"/>
      <c r="E24" s="104"/>
      <c r="F24" s="173">
        <v>0</v>
      </c>
      <c r="G24" s="180">
        <v>0</v>
      </c>
      <c r="H24" s="180">
        <v>0</v>
      </c>
      <c r="I24" s="180">
        <v>0</v>
      </c>
      <c r="J24" s="180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89"/>
      <c r="X24" s="90"/>
      <c r="Y24" s="90"/>
      <c r="Z24" s="124"/>
    </row>
    <row r="25" spans="1:26" ht="15.75">
      <c r="A25" s="205">
        <v>5</v>
      </c>
      <c r="B25" s="206" t="s">
        <v>71</v>
      </c>
      <c r="C25" s="87" t="s">
        <v>62</v>
      </c>
      <c r="D25" s="105"/>
      <c r="E25" s="105"/>
      <c r="F25" s="173">
        <v>0.123</v>
      </c>
      <c r="G25" s="179">
        <v>3.1E-2</v>
      </c>
      <c r="H25" s="179">
        <v>0.03</v>
      </c>
      <c r="I25" s="179">
        <v>0.03</v>
      </c>
      <c r="J25" s="179">
        <v>3.2000000000000001E-2</v>
      </c>
      <c r="K25" s="173">
        <v>1.0999999999999999E-2</v>
      </c>
      <c r="L25" s="173">
        <v>0.01</v>
      </c>
      <c r="M25" s="173">
        <v>0.01</v>
      </c>
      <c r="N25" s="173">
        <v>0.01</v>
      </c>
      <c r="O25" s="173">
        <v>0.01</v>
      </c>
      <c r="P25" s="173">
        <v>0.01</v>
      </c>
      <c r="Q25" s="173">
        <v>0.01</v>
      </c>
      <c r="R25" s="173">
        <v>0.01</v>
      </c>
      <c r="S25" s="173">
        <v>0.01</v>
      </c>
      <c r="T25" s="173">
        <v>0.01</v>
      </c>
      <c r="U25" s="173">
        <v>1.0999999999999999E-2</v>
      </c>
      <c r="V25" s="173">
        <v>1.0999999999999999E-2</v>
      </c>
      <c r="W25" s="89"/>
      <c r="X25" s="90"/>
      <c r="Y25" s="90"/>
      <c r="Z25" s="124"/>
    </row>
    <row r="26" spans="1:26" ht="15.75">
      <c r="A26" s="205"/>
      <c r="B26" s="206"/>
      <c r="C26" s="92" t="s">
        <v>33</v>
      </c>
      <c r="D26" s="105"/>
      <c r="E26" s="105"/>
      <c r="F26" s="173">
        <v>2.3E-2</v>
      </c>
      <c r="G26" s="179">
        <v>2.1999999999999999E-2</v>
      </c>
      <c r="H26" s="179">
        <v>2.4E-2</v>
      </c>
      <c r="I26" s="179">
        <v>2.1999999999999999E-2</v>
      </c>
      <c r="J26" s="179">
        <v>2.4E-2</v>
      </c>
      <c r="K26" s="173">
        <v>1.1000000000000001E-2</v>
      </c>
      <c r="L26" s="173">
        <v>2.4E-2</v>
      </c>
      <c r="M26" s="173">
        <v>3.1E-2</v>
      </c>
      <c r="N26" s="173">
        <v>2.4E-2</v>
      </c>
      <c r="O26" s="173">
        <v>2.4E-2</v>
      </c>
      <c r="P26" s="173">
        <v>2.4E-2</v>
      </c>
      <c r="Q26" s="173">
        <v>2.1999999999999999E-2</v>
      </c>
      <c r="R26" s="173">
        <v>2.3E-2</v>
      </c>
      <c r="S26" s="173">
        <v>2.1999999999999999E-2</v>
      </c>
      <c r="T26" s="173">
        <v>2.3E-2</v>
      </c>
      <c r="U26" s="173">
        <v>2.4E-2</v>
      </c>
      <c r="V26" s="173">
        <v>2.4E-2</v>
      </c>
      <c r="W26" s="89"/>
      <c r="X26" s="90"/>
      <c r="Y26" s="90"/>
      <c r="Z26" s="124"/>
    </row>
    <row r="27" spans="1:26" ht="16.5" customHeight="1">
      <c r="A27" s="106"/>
      <c r="B27" s="79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6" ht="18.75">
      <c r="A28" s="107"/>
      <c r="B28" s="108"/>
      <c r="F28" s="141"/>
      <c r="G28" s="142"/>
      <c r="H28" s="141"/>
      <c r="I28" s="141"/>
      <c r="J28" s="141"/>
      <c r="K28" s="143"/>
      <c r="L28" s="143"/>
      <c r="M28" s="143"/>
      <c r="N28" s="143"/>
      <c r="O28" s="143"/>
      <c r="P28" s="143"/>
      <c r="Q28" s="143"/>
      <c r="R28" s="143"/>
      <c r="S28" s="144"/>
      <c r="T28" s="143"/>
      <c r="U28" s="143"/>
      <c r="V28" s="143"/>
    </row>
    <row r="30" spans="1:26" s="73" customFormat="1" ht="27">
      <c r="B30" s="109"/>
      <c r="V30" s="110"/>
      <c r="W30" s="110"/>
    </row>
    <row r="32" spans="1:26" ht="27">
      <c r="B32" s="112"/>
      <c r="C32" s="113" t="s">
        <v>28</v>
      </c>
      <c r="D32" s="113"/>
      <c r="E32" s="113"/>
      <c r="F32" s="113"/>
      <c r="G32" s="113"/>
      <c r="H32" s="113"/>
      <c r="I32" s="113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3" t="s">
        <v>30</v>
      </c>
      <c r="U32" s="113"/>
    </row>
    <row r="33" spans="2:24" s="80" customFormat="1" ht="15.75">
      <c r="C33" s="112" t="s">
        <v>39</v>
      </c>
      <c r="D33" s="112"/>
      <c r="E33" s="112"/>
      <c r="F33" s="112"/>
      <c r="G33" s="112"/>
      <c r="H33" s="112"/>
      <c r="I33" s="112"/>
      <c r="J33" s="112"/>
      <c r="K33" s="112"/>
      <c r="L33" s="115"/>
      <c r="M33" s="116"/>
      <c r="N33" s="116"/>
      <c r="O33" s="116"/>
      <c r="P33" s="116"/>
      <c r="Q33" s="117"/>
      <c r="R33" s="117"/>
      <c r="T33" s="118" t="s">
        <v>72</v>
      </c>
      <c r="U33" s="118"/>
      <c r="V33" s="119"/>
    </row>
    <row r="34" spans="2:24" s="80" customFormat="1" ht="18.75">
      <c r="B34" s="112"/>
      <c r="C34" s="120"/>
      <c r="D34" s="112"/>
      <c r="E34" s="112"/>
      <c r="F34" s="112"/>
      <c r="G34" s="112"/>
      <c r="H34" s="112"/>
      <c r="I34" s="112"/>
      <c r="J34" s="112"/>
      <c r="K34" s="112"/>
      <c r="L34" s="115"/>
      <c r="M34" s="116"/>
      <c r="N34" s="116"/>
      <c r="O34" s="116"/>
      <c r="P34" s="116"/>
      <c r="Q34" s="117"/>
      <c r="R34" s="117"/>
      <c r="S34" s="117"/>
      <c r="T34" s="117"/>
      <c r="U34" s="120"/>
    </row>
    <row r="35" spans="2:24" s="80" customFormat="1" ht="15.75">
      <c r="C35" s="112" t="s">
        <v>73</v>
      </c>
      <c r="D35" s="112"/>
      <c r="E35" s="112"/>
      <c r="F35" s="112"/>
      <c r="G35" s="112"/>
      <c r="H35" s="112"/>
      <c r="I35" s="112"/>
      <c r="J35" s="112"/>
      <c r="K35" s="112"/>
      <c r="L35" s="115"/>
      <c r="M35" s="116"/>
      <c r="N35" s="116"/>
      <c r="O35" s="116"/>
      <c r="P35" s="116"/>
      <c r="Q35" s="117"/>
      <c r="R35" s="117"/>
      <c r="T35" s="118" t="s">
        <v>75</v>
      </c>
      <c r="U35" s="118"/>
    </row>
    <row r="36" spans="2:24" s="80" customFormat="1" ht="18.75">
      <c r="C36" s="120" t="s">
        <v>74</v>
      </c>
      <c r="D36" s="112"/>
      <c r="E36" s="112"/>
      <c r="F36" s="112"/>
      <c r="G36" s="112"/>
      <c r="H36" s="112"/>
      <c r="I36" s="112"/>
      <c r="J36" s="112"/>
      <c r="K36" s="112"/>
      <c r="L36" s="115"/>
      <c r="M36" s="116"/>
      <c r="N36" s="116"/>
      <c r="O36" s="116"/>
      <c r="P36" s="116"/>
      <c r="Q36" s="117"/>
      <c r="R36" s="117"/>
      <c r="T36" s="118" t="s">
        <v>74</v>
      </c>
      <c r="U36" s="120"/>
    </row>
    <row r="37" spans="2:24" s="80" customFormat="1"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24" s="80" customFormat="1"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</row>
    <row r="40" spans="2:24" s="80" customFormat="1">
      <c r="D40" s="79"/>
      <c r="E40" s="79"/>
      <c r="F40" s="79"/>
      <c r="G40" s="79"/>
      <c r="H40" s="79"/>
      <c r="I40" s="79"/>
      <c r="J40" s="121"/>
      <c r="W40" s="79"/>
      <c r="X40" s="79"/>
    </row>
    <row r="41" spans="2:24" s="80" customFormat="1">
      <c r="C41" s="79"/>
      <c r="D41" s="79"/>
      <c r="E41" s="79"/>
      <c r="F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2:24" s="80" customFormat="1">
      <c r="D42" s="79"/>
      <c r="E42" s="79"/>
      <c r="F42" s="79"/>
      <c r="G42" s="79"/>
      <c r="H42" s="79"/>
      <c r="I42" s="79"/>
      <c r="J42" s="79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79"/>
      <c r="X42" s="79"/>
    </row>
    <row r="43" spans="2:24" s="80" customFormat="1">
      <c r="C43" s="79"/>
      <c r="D43" s="79"/>
      <c r="E43" s="79"/>
      <c r="F43" s="79"/>
      <c r="G43" s="79"/>
      <c r="H43" s="79"/>
      <c r="I43" s="79"/>
      <c r="J43" s="79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79"/>
      <c r="X43" s="79"/>
    </row>
    <row r="44" spans="2:24" s="80" customFormat="1">
      <c r="C44" s="79"/>
      <c r="D44" s="79"/>
      <c r="E44" s="79"/>
      <c r="F44" s="79"/>
      <c r="G44" s="79"/>
      <c r="H44" s="79"/>
      <c r="I44" s="79"/>
      <c r="J44" s="79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79"/>
      <c r="X44" s="79"/>
    </row>
    <row r="45" spans="2:24" s="80" customFormat="1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2:24" s="80" customFormat="1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2:24" s="80" customFormat="1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2:24" s="80" customFormat="1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>
      <c r="C49" s="79"/>
      <c r="D49" s="79"/>
      <c r="E49" s="79"/>
      <c r="F49" s="79"/>
      <c r="G49" s="79"/>
      <c r="H49" s="79"/>
      <c r="I49" s="79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79"/>
      <c r="X49" s="79"/>
    </row>
    <row r="50" spans="1:24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>
      <c r="C55" s="123"/>
      <c r="D55" s="123"/>
      <c r="E55" s="123"/>
      <c r="F55" s="121"/>
      <c r="G55" s="123"/>
      <c r="H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1"/>
      <c r="X55" s="124"/>
    </row>
    <row r="56" spans="1:24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1:24" s="79" customFormat="1">
      <c r="A58" s="12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</row>
    <row r="59" spans="1:24" s="79" customFormat="1">
      <c r="A59" s="125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</row>
    <row r="60" spans="1:24" s="79" customFormat="1">
      <c r="A60" s="125"/>
    </row>
    <row r="61" spans="1:24" s="79" customFormat="1">
      <c r="A61" s="125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:24" s="79" customFormat="1">
      <c r="A62" s="125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4" s="79" customFormat="1">
      <c r="A63" s="125"/>
    </row>
    <row r="64" spans="1:24" s="79" customFormat="1">
      <c r="A64" s="125"/>
    </row>
    <row r="65" spans="1:25" s="79" customFormat="1" ht="15.75">
      <c r="A65" s="125"/>
      <c r="T65" s="126"/>
    </row>
    <row r="66" spans="1:25" s="79" customFormat="1">
      <c r="A66" s="125"/>
    </row>
    <row r="67" spans="1:25" s="79" customFormat="1">
      <c r="A67" s="125"/>
    </row>
    <row r="68" spans="1:25" s="79" customFormat="1">
      <c r="A68" s="125"/>
    </row>
    <row r="69" spans="1:25" s="79" customFormat="1">
      <c r="A69" s="125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</row>
    <row r="70" spans="1:25" s="79" customFormat="1">
      <c r="A70" s="125"/>
      <c r="K70" s="122"/>
      <c r="M70" s="127"/>
      <c r="N70" s="122"/>
      <c r="O70" s="127"/>
      <c r="P70" s="128"/>
      <c r="Q70" s="128"/>
      <c r="R70" s="128"/>
      <c r="S70" s="128"/>
      <c r="T70" s="128"/>
      <c r="U70" s="128"/>
      <c r="V70" s="128"/>
    </row>
    <row r="71" spans="1:25" s="79" customFormat="1">
      <c r="A71" s="125"/>
    </row>
    <row r="72" spans="1:25">
      <c r="C72" s="79"/>
      <c r="D72" s="79"/>
      <c r="E72" s="79"/>
      <c r="F72" s="79"/>
      <c r="G72" s="79"/>
      <c r="H72" s="79"/>
      <c r="I72" s="79"/>
      <c r="J72" s="79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79"/>
      <c r="X72" s="79"/>
      <c r="Y72" s="79"/>
    </row>
    <row r="73" spans="1: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</sheetData>
  <mergeCells count="20">
    <mergeCell ref="B21:B22"/>
    <mergeCell ref="A23:A24"/>
    <mergeCell ref="B23:B24"/>
    <mergeCell ref="A16:A17"/>
    <mergeCell ref="B16:B17"/>
    <mergeCell ref="A8:V8"/>
    <mergeCell ref="A11:A12"/>
    <mergeCell ref="B11:B12"/>
    <mergeCell ref="A13:A14"/>
    <mergeCell ref="B13:B14"/>
    <mergeCell ref="Q1:U1"/>
    <mergeCell ref="Q2:U2"/>
    <mergeCell ref="Q3:U3"/>
    <mergeCell ref="Q6:U6"/>
    <mergeCell ref="Q5:V5"/>
    <mergeCell ref="A25:A26"/>
    <mergeCell ref="B25:B26"/>
    <mergeCell ref="A19:A20"/>
    <mergeCell ref="B19:B20"/>
    <mergeCell ref="A21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П.2_БЭМ </vt:lpstr>
      <vt:lpstr>П.2_БЭЭ</vt:lpstr>
      <vt:lpstr>по месяцам</vt:lpstr>
      <vt:lpstr>'П.2_БЭМ '!T4?Columns</vt:lpstr>
      <vt:lpstr>T4?Columns</vt:lpstr>
      <vt:lpstr>'П.2_БЭМ '!T4?Scope</vt:lpstr>
      <vt:lpstr>T4?Scope</vt:lpstr>
      <vt:lpstr>'П.2_БЭМ '!T4?НАП</vt:lpstr>
      <vt:lpstr>T4?НАП</vt:lpstr>
      <vt:lpstr>'П.2_БЭМ '!Заголовки_для_печати</vt:lpstr>
      <vt:lpstr>П.2_БЭЭ!Заголовки_для_печати</vt:lpstr>
      <vt:lpstr>'П.2_БЭМ '!Область_печати</vt:lpstr>
      <vt:lpstr>П.2_БЭЭ!Область_печати</vt:lpstr>
      <vt:lpstr>'по месяцам'!Область_печати</vt:lpstr>
    </vt:vector>
  </TitlesOfParts>
  <Company>Пермэнерго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Станислав</dc:creator>
  <cp:lastModifiedBy>2</cp:lastModifiedBy>
  <cp:lastPrinted>2014-07-16T08:31:57Z</cp:lastPrinted>
  <dcterms:created xsi:type="dcterms:W3CDTF">2007-06-21T08:39:23Z</dcterms:created>
  <dcterms:modified xsi:type="dcterms:W3CDTF">2015-03-04T03:40:08Z</dcterms:modified>
</cp:coreProperties>
</file>